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320" windowHeight="9570" tabRatio="742" activeTab="2"/>
  </bookViews>
  <sheets>
    <sheet name="Приложение 1-услуги" sheetId="1" r:id="rId1"/>
    <sheet name="Приложение 2 НЗ" sheetId="2" r:id="rId2"/>
    <sheet name="Приложение 3 ФО" sheetId="3" r:id="rId3"/>
  </sheets>
  <definedNames>
    <definedName name="_xlnm.Print_Titles" localSheetId="0">'Приложение 1-услуги'!$4:$4</definedName>
    <definedName name="_xlnm.Print_Titles" localSheetId="1">'Приложение 2 НЗ'!$4:$4</definedName>
    <definedName name="_xlnm.Print_Titles" localSheetId="2">'Приложение 3 ФО'!$4:$4</definedName>
  </definedNames>
  <calcPr fullCalcOnLoad="1"/>
</workbook>
</file>

<file path=xl/sharedStrings.xml><?xml version="1.0" encoding="utf-8"?>
<sst xmlns="http://schemas.openxmlformats.org/spreadsheetml/2006/main" count="3502" uniqueCount="275">
  <si>
    <t>Наименование государственной услуги или работы</t>
  </si>
  <si>
    <t>Условия (формы) оказания государственной услуги или выполнения работы</t>
  </si>
  <si>
    <r>
      <t>Объем государственной услуги (V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</si>
  <si>
    <r>
      <t>Объем государственной работы (V</t>
    </r>
    <r>
      <rPr>
        <vertAlign val="subscript"/>
        <sz val="10"/>
        <rFont val="Times New Roman"/>
        <family val="1"/>
      </rPr>
      <t>w</t>
    </r>
    <r>
      <rPr>
        <sz val="10"/>
        <rFont val="Times New Roman"/>
        <family val="1"/>
      </rPr>
      <t>)</t>
    </r>
  </si>
  <si>
    <t>Наименование учреждения</t>
  </si>
  <si>
    <t>Объем финансового обеспечения выполнения государственного задания учреждением (R)</t>
  </si>
  <si>
    <t>Реестровый номер услуги</t>
  </si>
  <si>
    <t>Организация и обеспечение подготовки спортивного резерва</t>
  </si>
  <si>
    <t>Организация мероприятий по подготовке спортивных сборных команд</t>
  </si>
  <si>
    <t>х</t>
  </si>
  <si>
    <t>30001000100000003002102</t>
  </si>
  <si>
    <t>30001000600000003007102</t>
  </si>
  <si>
    <t>30001001800000003003102</t>
  </si>
  <si>
    <t>30001002000000003009102</t>
  </si>
  <si>
    <t>30001002700000003002102</t>
  </si>
  <si>
    <t>30001003200000003005102</t>
  </si>
  <si>
    <t>30001004400000003001102</t>
  </si>
  <si>
    <t>30001004300000003002102</t>
  </si>
  <si>
    <t>30001005100000003001102</t>
  </si>
  <si>
    <t>30001000600000004006102</t>
  </si>
  <si>
    <t>30001001800000004002102</t>
  </si>
  <si>
    <t>30001002000000004008102</t>
  </si>
  <si>
    <t>30001002700000004001102</t>
  </si>
  <si>
    <t>30001003200000004004102</t>
  </si>
  <si>
    <t>30001004400000004000102</t>
  </si>
  <si>
    <t>30001004300000004001102</t>
  </si>
  <si>
    <t>30001005100000004000102</t>
  </si>
  <si>
    <t>30001001800000005001102</t>
  </si>
  <si>
    <t>30001002700000005000102</t>
  </si>
  <si>
    <t>30001004400000005009102</t>
  </si>
  <si>
    <t>30002001300000003007102</t>
  </si>
  <si>
    <t>30002002600000003002102</t>
  </si>
  <si>
    <t>30002002700000003001102</t>
  </si>
  <si>
    <t>30002001300000004006102</t>
  </si>
  <si>
    <t>30002002600000004001102</t>
  </si>
  <si>
    <t>30002002700000004000102</t>
  </si>
  <si>
    <t>30002001300000005005102</t>
  </si>
  <si>
    <t>Обеспечение участия лиц, проходящих спортивную подготовку, в спортивных соревнованиях</t>
  </si>
  <si>
    <t>Этап совершенствования спортивного мастерства</t>
  </si>
  <si>
    <t>Этап высшего спортивного мастерства</t>
  </si>
  <si>
    <t/>
  </si>
  <si>
    <t>Спортивная подготовка по олимпийским видам спорта</t>
  </si>
  <si>
    <t>30001003100000003006102</t>
  </si>
  <si>
    <t>30001003100000004005102</t>
  </si>
  <si>
    <t>30001003100000005004102</t>
  </si>
  <si>
    <t>Организация и проведение официальных спортивных мероприятий</t>
  </si>
  <si>
    <t>30007001700000003008101</t>
  </si>
  <si>
    <t>Спортивная подготовка по спорту глухих</t>
  </si>
  <si>
    <t>Спортивная подготовка по спорту слепых</t>
  </si>
  <si>
    <t>Спортивная подготовка по спорту лиц с поражением ОДА</t>
  </si>
  <si>
    <t>30003001700000005000101</t>
  </si>
  <si>
    <t>30004001000000005006102</t>
  </si>
  <si>
    <t>Спортивная подготовка по спорту лиц с интеллектуальными нарушениями</t>
  </si>
  <si>
    <t>30003001400000003005101</t>
  </si>
  <si>
    <t>30005000400000003005101</t>
  </si>
  <si>
    <t>30003000100000003000101</t>
  </si>
  <si>
    <t>30003001900000003000101</t>
  </si>
  <si>
    <t>30004001000000004007102</t>
  </si>
  <si>
    <t>30005000200000003007101</t>
  </si>
  <si>
    <t>30004000700000003003102</t>
  </si>
  <si>
    <t>30003001700000003002101</t>
  </si>
  <si>
    <t>30003002100000003006101</t>
  </si>
  <si>
    <t>30001000100000005000102</t>
  </si>
  <si>
    <t>30001000500000005006102</t>
  </si>
  <si>
    <t>30001001600000005003102</t>
  </si>
  <si>
    <t>30001002200000005005102</t>
  </si>
  <si>
    <t>30001003900000005006102</t>
  </si>
  <si>
    <t>Организация и проведение официальных физкультурных (физкультурно-оздоровительных) мероприятий</t>
  </si>
  <si>
    <t>Спортивная подготовка по неолимпийским видам спорта</t>
  </si>
  <si>
    <t>30002004700000003007102</t>
  </si>
  <si>
    <r>
      <t>Территориальный корректирующий коэффициент (К</t>
    </r>
    <r>
      <rPr>
        <vertAlign val="subscript"/>
        <sz val="8"/>
        <rFont val="Times New Roman"/>
        <family val="1"/>
      </rPr>
      <t>тер</t>
    </r>
    <r>
      <rPr>
        <sz val="8"/>
        <rFont val="Times New Roman"/>
        <family val="1"/>
      </rPr>
      <t xml:space="preserve">) </t>
    </r>
  </si>
  <si>
    <t>30001002400000003005102</t>
  </si>
  <si>
    <r>
      <t>Объем государственной услуги (V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>)</t>
    </r>
  </si>
  <si>
    <r>
      <t>Нормативные затраты на выполнение работы (N</t>
    </r>
    <r>
      <rPr>
        <vertAlign val="subscript"/>
        <sz val="8"/>
        <rFont val="Times New Roman"/>
        <family val="1"/>
      </rPr>
      <t>w</t>
    </r>
    <r>
      <rPr>
        <sz val="8"/>
        <rFont val="Times New Roman"/>
        <family val="1"/>
      </rPr>
      <t>)</t>
    </r>
  </si>
  <si>
    <r>
      <t>Объем государственной работы (V</t>
    </r>
    <r>
      <rPr>
        <vertAlign val="subscript"/>
        <sz val="8"/>
        <rFont val="Times New Roman"/>
        <family val="1"/>
      </rPr>
      <t>w</t>
    </r>
    <r>
      <rPr>
        <sz val="8"/>
        <rFont val="Times New Roman"/>
        <family val="1"/>
      </rPr>
      <t>)</t>
    </r>
  </si>
  <si>
    <r>
      <t>Размер платы (тариф и цена) за оказание i-ой государственной услуги, установленный государственным заданием в случае осуществления учреждением платной деятельности (P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>)</t>
    </r>
  </si>
  <si>
    <r>
      <t>Затраты на уплату налогов, в качестве объекта налогообложения по которым признается имущество учреждения (N</t>
    </r>
    <r>
      <rPr>
        <vertAlign val="superscript"/>
        <sz val="8"/>
        <rFont val="Times New Roman"/>
        <family val="1"/>
      </rPr>
      <t>ун</t>
    </r>
    <r>
      <rPr>
        <sz val="8"/>
        <rFont val="Times New Roman"/>
        <family val="1"/>
      </rPr>
      <t>)</t>
    </r>
  </si>
  <si>
    <r>
      <t>Затраты на содержание имущества учреждения, не используемого для оказания государственных услуг (выполнения работ) и для общехозяйственных нужд (N</t>
    </r>
    <r>
      <rPr>
        <vertAlign val="superscript"/>
        <sz val="8"/>
        <rFont val="Times New Roman"/>
        <family val="1"/>
      </rPr>
      <t>си</t>
    </r>
    <r>
      <rPr>
        <sz val="8"/>
        <rFont val="Times New Roman"/>
        <family val="1"/>
      </rPr>
      <t>)</t>
    </r>
  </si>
  <si>
    <t>30019100400000000000108</t>
  </si>
  <si>
    <t>30019100300000000001108</t>
  </si>
  <si>
    <t>30025100200000000004102</t>
  </si>
  <si>
    <t>30017100300100000001102</t>
  </si>
  <si>
    <t>30017100400100000000102</t>
  </si>
  <si>
    <t>Академическая гребля</t>
  </si>
  <si>
    <t>Бокс</t>
  </si>
  <si>
    <t>Дзюдо</t>
  </si>
  <si>
    <t>Конный спорт</t>
  </si>
  <si>
    <t>Легкая атлетика</t>
  </si>
  <si>
    <t>Лыжные гонки</t>
  </si>
  <si>
    <t>Плавание</t>
  </si>
  <si>
    <t>Регби</t>
  </si>
  <si>
    <t>Тяжелая атлетика</t>
  </si>
  <si>
    <t>Тхэквондо</t>
  </si>
  <si>
    <t>Художественная гимнастика</t>
  </si>
  <si>
    <t>Борьба на поясах</t>
  </si>
  <si>
    <t>Каратэ</t>
  </si>
  <si>
    <t>Кикбоксинг</t>
  </si>
  <si>
    <t>Пулевая стрельба</t>
  </si>
  <si>
    <t>Этап начальной подготовки</t>
  </si>
  <si>
    <t>Самбо</t>
  </si>
  <si>
    <t>Пауэрлифтинг</t>
  </si>
  <si>
    <t>Голбол</t>
  </si>
  <si>
    <t>Настольный теннис</t>
  </si>
  <si>
    <t>Бобслей</t>
  </si>
  <si>
    <t>Гребля на байдарках и каноэ</t>
  </si>
  <si>
    <t>Стендовая стрельба</t>
  </si>
  <si>
    <t xml:space="preserve">Наименование учреждения </t>
  </si>
  <si>
    <t>Приложение № 1</t>
  </si>
  <si>
    <t>Приложение № 3</t>
  </si>
  <si>
    <t xml:space="preserve">Содержание государственной услуги </t>
  </si>
  <si>
    <t>Нормативные затраты на оказание государственной услуги (Ni)</t>
  </si>
  <si>
    <t>Спортивные сборные команды субъектов Российской Федерации</t>
  </si>
  <si>
    <t>30002004700000005005102</t>
  </si>
  <si>
    <t>30002004700000004006102</t>
  </si>
  <si>
    <t>Региональные</t>
  </si>
  <si>
    <t>Межрегиональные</t>
  </si>
  <si>
    <t>Тренировочный этап (этап спортивной специализации)</t>
  </si>
  <si>
    <t>30028100000000000003103</t>
  </si>
  <si>
    <t>30.028.1</t>
  </si>
  <si>
    <t>427010000120008840130023100000000000008102101</t>
  </si>
  <si>
    <t>30023100000000000008102</t>
  </si>
  <si>
    <t>30.023.1</t>
  </si>
  <si>
    <t>Пропаганда физической культуры, спорта и здорового образа жизни</t>
  </si>
  <si>
    <t>427010000120008840130031100000000000008104101</t>
  </si>
  <si>
    <t>30031100000000000008104</t>
  </si>
  <si>
    <t>30.031.1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</si>
  <si>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</si>
  <si>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427010000120008840130026100000000000005104102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</si>
  <si>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</si>
  <si>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</si>
  <si>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427010000120008840130001000100000002003102101</t>
  </si>
  <si>
    <t>30001000100000002003102</t>
  </si>
  <si>
    <t>30.001.0</t>
  </si>
  <si>
    <t>427010000120008840130001000100000003002102102</t>
  </si>
  <si>
    <t>427010000120008840130001000100000005000102102</t>
  </si>
  <si>
    <t>30003000100000002001101</t>
  </si>
  <si>
    <t>30.003.0</t>
  </si>
  <si>
    <t>30001000600000002008102</t>
  </si>
  <si>
    <t>30.002.0</t>
  </si>
  <si>
    <t>30001001200000002000102</t>
  </si>
  <si>
    <t>Волейбол</t>
  </si>
  <si>
    <t>30001001200000003009102</t>
  </si>
  <si>
    <t>30034100200000000003101</t>
  </si>
  <si>
    <t>30.034.1</t>
  </si>
  <si>
    <t>Обеспечение участия спортивных сборных команд в официальных спортивных мероприятиях</t>
  </si>
  <si>
    <t>Всероссийские</t>
  </si>
  <si>
    <t>427010000120008840130004000700000002004102101</t>
  </si>
  <si>
    <t>30004000700000002004102</t>
  </si>
  <si>
    <t>30.004.0</t>
  </si>
  <si>
    <t>427010000120008840130004000700000003003102102</t>
  </si>
  <si>
    <t>30001001600000002006102</t>
  </si>
  <si>
    <t>30001001600000003005102</t>
  </si>
  <si>
    <t>30.007.0</t>
  </si>
  <si>
    <t>Греко-римская борьба</t>
  </si>
  <si>
    <t>30007001000000003005101</t>
  </si>
  <si>
    <t>30007001000000005003101</t>
  </si>
  <si>
    <t>427010000120008840130001001800000002004102101</t>
  </si>
  <si>
    <t>30001001800000002004102</t>
  </si>
  <si>
    <t>427010000120008840130001001800000003003102102</t>
  </si>
  <si>
    <t>427010000120008840130001001800000004002102102</t>
  </si>
  <si>
    <t>427010000120008840130001001800000005001102102</t>
  </si>
  <si>
    <t>427010000120008840130004000900000002002102101</t>
  </si>
  <si>
    <t>30004000900000002002102</t>
  </si>
  <si>
    <t>30002002600000002003102</t>
  </si>
  <si>
    <t>30002002700000002002102</t>
  </si>
  <si>
    <t>30001002000000002000102</t>
  </si>
  <si>
    <t>30003001400000002006101</t>
  </si>
  <si>
    <t>427010000120008840130001002200000002008102101</t>
  </si>
  <si>
    <t>30001002200000002008102</t>
  </si>
  <si>
    <t>427010000120008840130001002200000005005102102</t>
  </si>
  <si>
    <t>30003001500000002005101</t>
  </si>
  <si>
    <t>30003001500000004003101</t>
  </si>
  <si>
    <t>427010000120008840130005000200000002008101101</t>
  </si>
  <si>
    <t>30005000200000002008101</t>
  </si>
  <si>
    <t>30.005.0</t>
  </si>
  <si>
    <t>427010000120008840130005000200000003007101102</t>
  </si>
  <si>
    <t>427010000120008840130005000200000004006101101</t>
  </si>
  <si>
    <t>30005000200000004006101</t>
  </si>
  <si>
    <t>30007001400000003001101</t>
  </si>
  <si>
    <t>427010000120008840130004001000000002009102101</t>
  </si>
  <si>
    <t>30004001000000002009102</t>
  </si>
  <si>
    <t>427010000120008840130004001000000005006102102</t>
  </si>
  <si>
    <t>30001002400000002006102</t>
  </si>
  <si>
    <t>30.019.1</t>
  </si>
  <si>
    <t>30034100300000000002101</t>
  </si>
  <si>
    <t>30039100300000000007101</t>
  </si>
  <si>
    <t>30.039.1</t>
  </si>
  <si>
    <t>427010000120008840130019100300000000001108105</t>
  </si>
  <si>
    <t>30.017.1</t>
  </si>
  <si>
    <t>30003001700000002003101</t>
  </si>
  <si>
    <t>30005000300000002007101</t>
  </si>
  <si>
    <t>30003001900000002001101</t>
  </si>
  <si>
    <t>30003002100000002007101</t>
  </si>
  <si>
    <t>30007001700000002009101</t>
  </si>
  <si>
    <t>30007001700000004007101</t>
  </si>
  <si>
    <t>427010000120008840130001002700000002003102101</t>
  </si>
  <si>
    <t>30001002700000002003102</t>
  </si>
  <si>
    <t>427010000120008840130001002700000003002102102</t>
  </si>
  <si>
    <t>427010000120008840130001002700000004001102102</t>
  </si>
  <si>
    <t>427010000120008840130001002700000005000102102</t>
  </si>
  <si>
    <t>427010000120008840130005000400000002006101101</t>
  </si>
  <si>
    <t>30005000400000002006101</t>
  </si>
  <si>
    <t>427010000120008840130005000400000003005101102</t>
  </si>
  <si>
    <t>427010000120008840130004001300000002006102101</t>
  </si>
  <si>
    <t>30004001300000002006102</t>
  </si>
  <si>
    <t>30001003100000002007102</t>
  </si>
  <si>
    <t>427010000120008840130001003200000002006102101</t>
  </si>
  <si>
    <t>30001003200000002006102</t>
  </si>
  <si>
    <t>427010000120008840130001003200000003005102102</t>
  </si>
  <si>
    <t>427010000120008840130001003200000004004102102</t>
  </si>
  <si>
    <t>427010000120008840130019100400000000000108100</t>
  </si>
  <si>
    <t>427010000120008840130017100400100000000102103</t>
  </si>
  <si>
    <t>30034100400000000001101</t>
  </si>
  <si>
    <t>427010000120008840130002004700000002008102101</t>
  </si>
  <si>
    <t>30002004700000002008102</t>
  </si>
  <si>
    <t>427010000120008840130002004700000004006102102</t>
  </si>
  <si>
    <t>30003002400000005001101</t>
  </si>
  <si>
    <t>Спортивное ориентирование</t>
  </si>
  <si>
    <t>30.025.1</t>
  </si>
  <si>
    <t>427010000120008840130042100200000000003100101</t>
  </si>
  <si>
    <t>30042100200000000003100</t>
  </si>
  <si>
    <t>30.042.1</t>
  </si>
  <si>
    <t>Организация мероприятий по научно-методическому обеспечению спортивных сборных команд</t>
  </si>
  <si>
    <t>30003002600000002002101</t>
  </si>
  <si>
    <t>Танцы на колясках</t>
  </si>
  <si>
    <t>30003002600000004000101</t>
  </si>
  <si>
    <t>30007002100000002003101</t>
  </si>
  <si>
    <t>Теннис</t>
  </si>
  <si>
    <t>30001004300000002003102</t>
  </si>
  <si>
    <t>30001004400000002002102</t>
  </si>
  <si>
    <t>30002006700000002003102</t>
  </si>
  <si>
    <t>Ушу</t>
  </si>
  <si>
    <t>30002006700000003002102</t>
  </si>
  <si>
    <t>30007002300000002001101</t>
  </si>
  <si>
    <t>30001005100000002002102</t>
  </si>
  <si>
    <t>Код бозовой услуги</t>
  </si>
  <si>
    <t>ОБУ ДО "ОК ДЮСШОР"</t>
  </si>
  <si>
    <t>ОБУ ЦСП ЛО ШВСМ</t>
  </si>
  <si>
    <t>ГОБУ ИАЦР ФКИС ЛО</t>
  </si>
  <si>
    <t>ОБУ ДОД "ОДЮСАШ"</t>
  </si>
  <si>
    <t>ОБУ ЦСП ЛО ШВСМ; 
ОБУ ДО "ОК ДЮСШОР"</t>
  </si>
  <si>
    <t xml:space="preserve">ОБУ ДО "ОК ДЮСШОР"; 
</t>
  </si>
  <si>
    <t>ОБУ "СДЮСШОР" С. КОНЬ-КОЛОДЕЗЬ</t>
  </si>
  <si>
    <t>30026100000000000005104</t>
  </si>
  <si>
    <t>.30033100000000000006100</t>
  </si>
  <si>
    <t>30.033.1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</si>
  <si>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</si>
  <si>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ОБУДО СДЮСШОР "ЛОКОМОТИВ"</t>
  </si>
  <si>
    <t xml:space="preserve">
 ОБУ ЦСП ЛО ШВСМ
</t>
  </si>
  <si>
    <t xml:space="preserve">
 ОАУ СК "ФОРЕСТ ПАРК"
</t>
  </si>
  <si>
    <t xml:space="preserve">ОАУ СК "ФОРЕСТ ПАРК";
</t>
  </si>
  <si>
    <t>Международные</t>
  </si>
  <si>
    <t>30.003.1</t>
  </si>
  <si>
    <t>ИТОГО:</t>
  </si>
  <si>
    <t>проверка</t>
  </si>
  <si>
    <r>
      <rPr>
        <sz val="10"/>
        <rFont val="Times New Roman"/>
        <family val="1"/>
      </rPr>
      <t>Футбол</t>
    </r>
    <r>
      <rPr>
        <sz val="10"/>
        <color indexed="10"/>
        <rFont val="Times New Roman"/>
        <family val="1"/>
      </rPr>
      <t xml:space="preserve"> мини</t>
    </r>
  </si>
  <si>
    <t>Приложение № 2</t>
  </si>
  <si>
    <t>Итого: услуги/оздаровлен.</t>
  </si>
  <si>
    <t>Приложение 2</t>
  </si>
  <si>
    <t>услуги</t>
  </si>
  <si>
    <t>работы</t>
  </si>
  <si>
    <r>
      <t>Базовый норматив затрат на оказание государственной услуги с коэффициентами (ЗП</t>
    </r>
    <r>
      <rPr>
        <vertAlign val="subscript"/>
        <sz val="8"/>
        <rFont val="Times New Roman"/>
        <family val="1"/>
      </rPr>
      <t>баз</t>
    </r>
    <r>
      <rPr>
        <sz val="8"/>
        <rFont val="Times New Roman"/>
        <family val="1"/>
      </rPr>
      <t xml:space="preserve">) </t>
    </r>
  </si>
  <si>
    <t xml:space="preserve">ОАУ СК "ФОРЕСТ ПАРК"
</t>
  </si>
  <si>
    <t xml:space="preserve">ОАУ СК "ФОРЕСТ ПАРК"
</t>
  </si>
  <si>
    <t>30034100100000000004100</t>
  </si>
  <si>
    <t>Футбол мини</t>
  </si>
  <si>
    <r>
      <t>Отраслевой корректирующий коэффициент (К</t>
    </r>
    <r>
      <rPr>
        <vertAlign val="subscript"/>
        <sz val="8"/>
        <rFont val="Times New Roman"/>
        <family val="1"/>
      </rPr>
      <t>отр</t>
    </r>
    <r>
      <rPr>
        <sz val="8"/>
        <rFont val="Times New Roman"/>
        <family val="1"/>
      </rPr>
      <t>)</t>
    </r>
  </si>
  <si>
    <r>
      <t>Корректирующий коэффициент выравнивания (К</t>
    </r>
    <r>
      <rPr>
        <vertAlign val="subscript"/>
        <sz val="8"/>
        <rFont val="Times New Roman"/>
        <family val="1"/>
      </rPr>
      <t>выр</t>
    </r>
    <r>
      <rPr>
        <sz val="8"/>
        <rFont val="Times New Roman"/>
        <family val="1"/>
      </rPr>
      <t xml:space="preserve">) </t>
    </r>
  </si>
  <si>
    <t>Нормативные затраты на оказание государственной услуги, руб. (Ni)</t>
  </si>
  <si>
    <r>
      <t>Базовый норматив затрат на оказание государственной услуги, руб. (N</t>
    </r>
    <r>
      <rPr>
        <vertAlign val="subscript"/>
        <sz val="8"/>
        <rFont val="Times New Roman"/>
        <family val="1"/>
      </rPr>
      <t>баз</t>
    </r>
    <r>
      <rPr>
        <sz val="8"/>
        <rFont val="Times New Roman"/>
        <family val="1"/>
      </rPr>
      <t xml:space="preserve">) </t>
    </r>
  </si>
  <si>
    <t>ОБЪЕМ ГОСУДАРСТВЕННЫХ УСЛУГ, ОКАЗЫВАЕМЫХ С 01 ЯНВАРЯ 2017 ГОДА УЧРЕЖДЕНИЯМИ, ПОДВЕДОМСТВЕННЫМИ УПРАВЛЕНИЮ</t>
  </si>
  <si>
    <t>ОБЪЕМ ФИНАНСОВОГО ОБЕСПЕЧЕНИЯ ВЫПОЛНЕНИЯ ГОСУДАРСТВЕННОГО ЗАДАНИЯ (УСЛУГИ) НА 2017 ГОД ПО УЧРЕЖДЕНИЯМ, ПОДВЕДОМСТВЕННЫМ УПРАВЛЕНИЮ, РУБ.</t>
  </si>
  <si>
    <t>ОБУ "СДЮСШОР" с. КОНЬ-КОЛОДЕЗЬ</t>
  </si>
  <si>
    <t xml:space="preserve">ЗНАЧЕНИЯ БАЗОВЫХ НОРМАТИВОВ ЗАТРАТ, КОРРЕКТИРУЮЩИХ КОЭФФИЦИЕНТОВ, КОЭФФИЦИЕНТОВ ВЫРАВНИВАНИЯ И ЗНАЧЕНИЯ НОРМАТИВНЫХ ЗАТРАТ НА ОКАЗАНИЕ ГОСУДАРСТВЕННЫХ УСЛУГ НА 2017 ГОД ПО УЧРЕЖДЕНИЯМ, ПОДВЕДОМСТВЕННЫМ УПРАВЛЕНИЮ </t>
  </si>
  <si>
    <t>Итого услуги с налогом: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</si>
</sst>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#,##0.000"/>
    <numFmt numFmtId="167" formatCode="#,##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right" vertical="center"/>
    </xf>
    <xf numFmtId="164" fontId="9" fillId="34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33" borderId="13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49" fontId="50" fillId="33" borderId="0" xfId="0" applyNumberFormat="1" applyFont="1" applyFill="1" applyBorder="1" applyAlignment="1">
      <alignment horizontal="left" vertical="top" wrapText="1"/>
    </xf>
    <xf numFmtId="0" fontId="50" fillId="33" borderId="12" xfId="0" applyNumberFormat="1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49" fillId="0" borderId="10" xfId="0" applyNumberFormat="1" applyFont="1" applyBorder="1" applyAlignment="1">
      <alignment horizontal="right" vertical="center"/>
    </xf>
    <xf numFmtId="4" fontId="49" fillId="34" borderId="10" xfId="0" applyNumberFormat="1" applyFont="1" applyFill="1" applyBorder="1" applyAlignment="1">
      <alignment horizontal="right" vertical="center"/>
    </xf>
    <xf numFmtId="166" fontId="49" fillId="0" borderId="10" xfId="0" applyNumberFormat="1" applyFont="1" applyBorder="1" applyAlignment="1">
      <alignment horizontal="right" vertical="center"/>
    </xf>
    <xf numFmtId="165" fontId="49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49" fillId="33" borderId="10" xfId="0" applyNumberFormat="1" applyFont="1" applyFill="1" applyBorder="1" applyAlignment="1">
      <alignment horizontal="right" vertical="center"/>
    </xf>
    <xf numFmtId="167" fontId="49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4" fontId="49" fillId="34" borderId="10" xfId="0" applyNumberFormat="1" applyFont="1" applyFill="1" applyBorder="1" applyAlignment="1">
      <alignment horizontal="right" vertical="center"/>
    </xf>
    <xf numFmtId="164" fontId="49" fillId="33" borderId="10" xfId="0" applyNumberFormat="1" applyFont="1" applyFill="1" applyBorder="1" applyAlignment="1">
      <alignment horizontal="right" vertical="center"/>
    </xf>
    <xf numFmtId="164" fontId="49" fillId="0" borderId="10" xfId="0" applyNumberFormat="1" applyFont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top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" fontId="15" fillId="34" borderId="10" xfId="0" applyNumberFormat="1" applyFont="1" applyFill="1" applyBorder="1" applyAlignment="1">
      <alignment horizontal="right" vertical="center"/>
    </xf>
    <xf numFmtId="164" fontId="15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13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3" fontId="55" fillId="34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right" vertical="center"/>
    </xf>
    <xf numFmtId="164" fontId="55" fillId="34" borderId="10" xfId="0" applyNumberFormat="1" applyFont="1" applyFill="1" applyBorder="1" applyAlignment="1">
      <alignment horizontal="right"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zoomScalePageLayoutView="0" workbookViewId="0" topLeftCell="B73">
      <selection activeCell="D89" sqref="D89"/>
    </sheetView>
  </sheetViews>
  <sheetFormatPr defaultColWidth="9.140625" defaultRowHeight="15" outlineLevelRow="2" outlineLevelCol="1"/>
  <cols>
    <col min="1" max="1" width="20.57421875" style="0" hidden="1" customWidth="1" outlineLevel="1"/>
    <col min="2" max="2" width="22.00390625" style="0" customWidth="1" collapsed="1"/>
    <col min="3" max="3" width="22.00390625" style="0" customWidth="1"/>
    <col min="4" max="4" width="7.28125" style="0" customWidth="1"/>
    <col min="5" max="5" width="28.28125" style="0" customWidth="1"/>
    <col min="6" max="6" width="16.140625" style="0" customWidth="1"/>
    <col min="7" max="7" width="23.140625" style="0" customWidth="1"/>
    <col min="8" max="8" width="14.8515625" style="0" customWidth="1"/>
    <col min="9" max="9" width="14.421875" style="0" hidden="1" customWidth="1" outlineLevel="1"/>
    <col min="10" max="10" width="9.140625" style="0" customWidth="1" collapsed="1"/>
  </cols>
  <sheetData>
    <row r="1" spans="1:9" ht="15">
      <c r="A1" s="1"/>
      <c r="B1" s="1"/>
      <c r="C1" s="1"/>
      <c r="D1" s="1"/>
      <c r="E1" s="1"/>
      <c r="F1" s="1"/>
      <c r="G1" s="1"/>
      <c r="H1" s="2" t="s">
        <v>107</v>
      </c>
      <c r="I1" s="2" t="s">
        <v>107</v>
      </c>
    </row>
    <row r="2" spans="1:9" ht="25.5" customHeight="1">
      <c r="A2" s="14"/>
      <c r="B2" s="98" t="s">
        <v>270</v>
      </c>
      <c r="C2" s="98"/>
      <c r="D2" s="98"/>
      <c r="E2" s="98"/>
      <c r="F2" s="98"/>
      <c r="G2" s="98"/>
      <c r="H2" s="98"/>
      <c r="I2" s="98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>
      <c r="A4" s="5" t="s">
        <v>106</v>
      </c>
      <c r="B4" s="38" t="s">
        <v>4</v>
      </c>
      <c r="C4" s="39" t="s">
        <v>6</v>
      </c>
      <c r="D4" s="39" t="s">
        <v>235</v>
      </c>
      <c r="E4" s="38" t="s">
        <v>0</v>
      </c>
      <c r="F4" s="39" t="s">
        <v>109</v>
      </c>
      <c r="G4" s="43" t="s">
        <v>1</v>
      </c>
      <c r="H4" s="42" t="s">
        <v>2</v>
      </c>
      <c r="I4" s="37" t="s">
        <v>3</v>
      </c>
    </row>
    <row r="5" spans="1:9" ht="30" customHeight="1">
      <c r="A5" s="12" t="s">
        <v>130</v>
      </c>
      <c r="B5" s="12" t="s">
        <v>236</v>
      </c>
      <c r="C5" s="13" t="s">
        <v>131</v>
      </c>
      <c r="D5" s="12" t="s">
        <v>132</v>
      </c>
      <c r="E5" s="12" t="s">
        <v>41</v>
      </c>
      <c r="F5" s="12" t="s">
        <v>83</v>
      </c>
      <c r="G5" s="12" t="s">
        <v>98</v>
      </c>
      <c r="H5" s="3">
        <v>12</v>
      </c>
      <c r="I5" s="3" t="s">
        <v>9</v>
      </c>
    </row>
    <row r="6" spans="1:9" ht="30" customHeight="1">
      <c r="A6" s="12" t="s">
        <v>133</v>
      </c>
      <c r="B6" s="12" t="s">
        <v>236</v>
      </c>
      <c r="C6" s="13" t="s">
        <v>10</v>
      </c>
      <c r="D6" s="12" t="s">
        <v>132</v>
      </c>
      <c r="E6" s="12" t="s">
        <v>41</v>
      </c>
      <c r="F6" s="12" t="s">
        <v>83</v>
      </c>
      <c r="G6" s="12" t="s">
        <v>116</v>
      </c>
      <c r="H6" s="3">
        <v>22</v>
      </c>
      <c r="I6" s="3" t="s">
        <v>9</v>
      </c>
    </row>
    <row r="7" spans="1:9" ht="30" customHeight="1">
      <c r="A7" s="12" t="s">
        <v>134</v>
      </c>
      <c r="B7" s="12" t="s">
        <v>236</v>
      </c>
      <c r="C7" s="13" t="s">
        <v>62</v>
      </c>
      <c r="D7" s="12" t="s">
        <v>132</v>
      </c>
      <c r="E7" s="12" t="s">
        <v>41</v>
      </c>
      <c r="F7" s="12" t="s">
        <v>83</v>
      </c>
      <c r="G7" s="12" t="s">
        <v>39</v>
      </c>
      <c r="H7" s="3">
        <v>9</v>
      </c>
      <c r="I7" s="3" t="s">
        <v>9</v>
      </c>
    </row>
    <row r="8" spans="1:9" ht="30" customHeight="1">
      <c r="A8" s="12"/>
      <c r="B8" s="12" t="s">
        <v>236</v>
      </c>
      <c r="C8" s="13" t="s">
        <v>63</v>
      </c>
      <c r="D8" s="12" t="s">
        <v>132</v>
      </c>
      <c r="E8" s="12" t="s">
        <v>41</v>
      </c>
      <c r="F8" s="12" t="s">
        <v>103</v>
      </c>
      <c r="G8" s="12" t="s">
        <v>39</v>
      </c>
      <c r="H8" s="3">
        <v>1</v>
      </c>
      <c r="I8" s="3" t="s">
        <v>9</v>
      </c>
    </row>
    <row r="9" spans="1:9" ht="30" customHeight="1">
      <c r="A9" s="12"/>
      <c r="B9" s="12" t="s">
        <v>236</v>
      </c>
      <c r="C9" s="13" t="s">
        <v>137</v>
      </c>
      <c r="D9" s="12" t="s">
        <v>132</v>
      </c>
      <c r="E9" s="12" t="s">
        <v>41</v>
      </c>
      <c r="F9" s="12" t="s">
        <v>84</v>
      </c>
      <c r="G9" s="12" t="s">
        <v>98</v>
      </c>
      <c r="H9" s="3">
        <v>209</v>
      </c>
      <c r="I9" s="3" t="s">
        <v>9</v>
      </c>
    </row>
    <row r="10" spans="1:9" ht="30" customHeight="1">
      <c r="A10" s="12"/>
      <c r="B10" s="12" t="s">
        <v>236</v>
      </c>
      <c r="C10" s="13" t="s">
        <v>137</v>
      </c>
      <c r="D10" s="12" t="s">
        <v>132</v>
      </c>
      <c r="E10" s="12" t="s">
        <v>41</v>
      </c>
      <c r="F10" s="12" t="s">
        <v>84</v>
      </c>
      <c r="G10" s="12" t="s">
        <v>98</v>
      </c>
      <c r="H10" s="3">
        <v>59</v>
      </c>
      <c r="I10" s="3" t="s">
        <v>9</v>
      </c>
    </row>
    <row r="11" spans="1:9" ht="30" customHeight="1">
      <c r="A11" s="12"/>
      <c r="B11" s="12" t="s">
        <v>236</v>
      </c>
      <c r="C11" s="13" t="s">
        <v>137</v>
      </c>
      <c r="D11" s="12" t="s">
        <v>132</v>
      </c>
      <c r="E11" s="12" t="s">
        <v>41</v>
      </c>
      <c r="F11" s="12" t="s">
        <v>84</v>
      </c>
      <c r="G11" s="12" t="s">
        <v>98</v>
      </c>
      <c r="H11" s="3">
        <v>40</v>
      </c>
      <c r="I11" s="3" t="s">
        <v>9</v>
      </c>
    </row>
    <row r="12" spans="1:9" ht="30" customHeight="1">
      <c r="A12" s="12"/>
      <c r="B12" s="12" t="s">
        <v>236</v>
      </c>
      <c r="C12" s="13" t="s">
        <v>11</v>
      </c>
      <c r="D12" s="12" t="s">
        <v>132</v>
      </c>
      <c r="E12" s="12" t="s">
        <v>41</v>
      </c>
      <c r="F12" s="12" t="s">
        <v>84</v>
      </c>
      <c r="G12" s="12" t="s">
        <v>116</v>
      </c>
      <c r="H12" s="3">
        <v>144</v>
      </c>
      <c r="I12" s="3" t="s">
        <v>9</v>
      </c>
    </row>
    <row r="13" spans="1:9" ht="30" customHeight="1">
      <c r="A13" s="12"/>
      <c r="B13" s="12" t="s">
        <v>236</v>
      </c>
      <c r="C13" s="13" t="s">
        <v>11</v>
      </c>
      <c r="D13" s="12" t="s">
        <v>132</v>
      </c>
      <c r="E13" s="12" t="s">
        <v>41</v>
      </c>
      <c r="F13" s="12" t="s">
        <v>84</v>
      </c>
      <c r="G13" s="12" t="s">
        <v>116</v>
      </c>
      <c r="H13" s="3">
        <v>43</v>
      </c>
      <c r="I13" s="3" t="s">
        <v>9</v>
      </c>
    </row>
    <row r="14" spans="1:9" ht="30" customHeight="1">
      <c r="A14" s="12"/>
      <c r="B14" s="12" t="s">
        <v>236</v>
      </c>
      <c r="C14" s="13" t="s">
        <v>19</v>
      </c>
      <c r="D14" s="12" t="s">
        <v>132</v>
      </c>
      <c r="E14" s="12" t="s">
        <v>41</v>
      </c>
      <c r="F14" s="12" t="s">
        <v>84</v>
      </c>
      <c r="G14" s="12" t="s">
        <v>38</v>
      </c>
      <c r="H14" s="3">
        <v>18</v>
      </c>
      <c r="I14" s="3" t="s">
        <v>9</v>
      </c>
    </row>
    <row r="15" spans="1:9" ht="30" customHeight="1">
      <c r="A15" s="12"/>
      <c r="B15" s="12" t="s">
        <v>236</v>
      </c>
      <c r="C15" s="13" t="s">
        <v>30</v>
      </c>
      <c r="D15" s="12" t="s">
        <v>138</v>
      </c>
      <c r="E15" s="12" t="s">
        <v>68</v>
      </c>
      <c r="F15" s="12" t="s">
        <v>94</v>
      </c>
      <c r="G15" s="12" t="s">
        <v>116</v>
      </c>
      <c r="H15" s="41">
        <v>10</v>
      </c>
      <c r="I15" s="3" t="s">
        <v>9</v>
      </c>
    </row>
    <row r="16" spans="1:9" ht="30" customHeight="1">
      <c r="A16" s="12"/>
      <c r="B16" s="12" t="s">
        <v>236</v>
      </c>
      <c r="C16" s="13" t="s">
        <v>33</v>
      </c>
      <c r="D16" s="12" t="s">
        <v>138</v>
      </c>
      <c r="E16" s="12" t="s">
        <v>68</v>
      </c>
      <c r="F16" s="12" t="s">
        <v>94</v>
      </c>
      <c r="G16" s="12" t="s">
        <v>38</v>
      </c>
      <c r="H16" s="3">
        <v>7</v>
      </c>
      <c r="I16" s="3" t="s">
        <v>9</v>
      </c>
    </row>
    <row r="17" spans="1:9" ht="30" customHeight="1">
      <c r="A17" s="12"/>
      <c r="B17" s="12" t="s">
        <v>236</v>
      </c>
      <c r="C17" s="13" t="s">
        <v>36</v>
      </c>
      <c r="D17" s="12" t="s">
        <v>138</v>
      </c>
      <c r="E17" s="12" t="s">
        <v>68</v>
      </c>
      <c r="F17" s="12" t="s">
        <v>94</v>
      </c>
      <c r="G17" s="12" t="s">
        <v>39</v>
      </c>
      <c r="H17" s="37">
        <v>7</v>
      </c>
      <c r="I17" s="3" t="s">
        <v>9</v>
      </c>
    </row>
    <row r="18" spans="1:9" ht="30" customHeight="1">
      <c r="A18" s="12"/>
      <c r="B18" s="12" t="s">
        <v>236</v>
      </c>
      <c r="C18" s="13" t="s">
        <v>139</v>
      </c>
      <c r="D18" s="12" t="s">
        <v>132</v>
      </c>
      <c r="E18" s="12" t="s">
        <v>41</v>
      </c>
      <c r="F18" s="12" t="s">
        <v>140</v>
      </c>
      <c r="G18" s="12" t="s">
        <v>98</v>
      </c>
      <c r="H18" s="37">
        <v>48</v>
      </c>
      <c r="I18" s="3" t="s">
        <v>9</v>
      </c>
    </row>
    <row r="19" spans="1:9" ht="30" customHeight="1">
      <c r="A19" s="12"/>
      <c r="B19" s="12" t="s">
        <v>236</v>
      </c>
      <c r="C19" s="13" t="s">
        <v>141</v>
      </c>
      <c r="D19" s="12" t="s">
        <v>132</v>
      </c>
      <c r="E19" s="12" t="s">
        <v>41</v>
      </c>
      <c r="F19" s="12" t="s">
        <v>140</v>
      </c>
      <c r="G19" s="12" t="s">
        <v>116</v>
      </c>
      <c r="H19" s="3">
        <v>36</v>
      </c>
      <c r="I19" s="3" t="s">
        <v>9</v>
      </c>
    </row>
    <row r="20" spans="1:9" ht="30" customHeight="1">
      <c r="A20" s="12"/>
      <c r="B20" s="12" t="s">
        <v>236</v>
      </c>
      <c r="C20" s="13" t="s">
        <v>150</v>
      </c>
      <c r="D20" s="12" t="s">
        <v>132</v>
      </c>
      <c r="E20" s="12" t="s">
        <v>41</v>
      </c>
      <c r="F20" s="12" t="s">
        <v>104</v>
      </c>
      <c r="G20" s="12" t="s">
        <v>98</v>
      </c>
      <c r="H20" s="3">
        <v>12</v>
      </c>
      <c r="I20" s="3" t="s">
        <v>9</v>
      </c>
    </row>
    <row r="21" spans="1:9" ht="30" customHeight="1">
      <c r="A21" s="12"/>
      <c r="B21" s="12" t="s">
        <v>236</v>
      </c>
      <c r="C21" s="13" t="s">
        <v>151</v>
      </c>
      <c r="D21" s="12" t="s">
        <v>132</v>
      </c>
      <c r="E21" s="12" t="s">
        <v>41</v>
      </c>
      <c r="F21" s="12" t="s">
        <v>104</v>
      </c>
      <c r="G21" s="12" t="s">
        <v>116</v>
      </c>
      <c r="H21" s="3">
        <v>30</v>
      </c>
      <c r="I21" s="3" t="s">
        <v>9</v>
      </c>
    </row>
    <row r="22" spans="1:9" ht="30" customHeight="1">
      <c r="A22" s="12"/>
      <c r="B22" s="12" t="s">
        <v>236</v>
      </c>
      <c r="C22" s="13" t="s">
        <v>64</v>
      </c>
      <c r="D22" s="12" t="s">
        <v>132</v>
      </c>
      <c r="E22" s="12" t="s">
        <v>41</v>
      </c>
      <c r="F22" s="12" t="s">
        <v>104</v>
      </c>
      <c r="G22" s="12" t="s">
        <v>39</v>
      </c>
      <c r="H22" s="3">
        <v>2</v>
      </c>
      <c r="I22" s="3" t="s">
        <v>9</v>
      </c>
    </row>
    <row r="23" spans="1:9" ht="30" customHeight="1">
      <c r="A23" s="12"/>
      <c r="B23" s="12" t="s">
        <v>236</v>
      </c>
      <c r="C23" s="13" t="s">
        <v>157</v>
      </c>
      <c r="D23" s="12" t="s">
        <v>132</v>
      </c>
      <c r="E23" s="12" t="s">
        <v>41</v>
      </c>
      <c r="F23" s="12" t="s">
        <v>85</v>
      </c>
      <c r="G23" s="12" t="s">
        <v>98</v>
      </c>
      <c r="H23" s="3">
        <v>261</v>
      </c>
      <c r="I23" s="3" t="s">
        <v>9</v>
      </c>
    </row>
    <row r="24" spans="1:9" ht="30" customHeight="1">
      <c r="A24" s="12"/>
      <c r="B24" s="12" t="s">
        <v>236</v>
      </c>
      <c r="C24" s="13" t="s">
        <v>157</v>
      </c>
      <c r="D24" s="12" t="s">
        <v>132</v>
      </c>
      <c r="E24" s="12" t="s">
        <v>41</v>
      </c>
      <c r="F24" s="12" t="s">
        <v>85</v>
      </c>
      <c r="G24" s="12" t="s">
        <v>98</v>
      </c>
      <c r="H24" s="3">
        <v>57</v>
      </c>
      <c r="I24" s="3" t="s">
        <v>9</v>
      </c>
    </row>
    <row r="25" spans="1:9" ht="30" customHeight="1">
      <c r="A25" s="12" t="s">
        <v>156</v>
      </c>
      <c r="B25" s="12" t="s">
        <v>236</v>
      </c>
      <c r="C25" s="13" t="s">
        <v>157</v>
      </c>
      <c r="D25" s="12" t="s">
        <v>132</v>
      </c>
      <c r="E25" s="12" t="s">
        <v>41</v>
      </c>
      <c r="F25" s="12" t="s">
        <v>85</v>
      </c>
      <c r="G25" s="12" t="s">
        <v>98</v>
      </c>
      <c r="H25" s="3">
        <v>14</v>
      </c>
      <c r="I25" s="3" t="s">
        <v>9</v>
      </c>
    </row>
    <row r="26" spans="1:9" ht="30" customHeight="1">
      <c r="A26" s="12"/>
      <c r="B26" s="12" t="s">
        <v>236</v>
      </c>
      <c r="C26" s="13" t="s">
        <v>12</v>
      </c>
      <c r="D26" s="12" t="s">
        <v>132</v>
      </c>
      <c r="E26" s="12" t="s">
        <v>41</v>
      </c>
      <c r="F26" s="12" t="s">
        <v>85</v>
      </c>
      <c r="G26" s="12" t="s">
        <v>116</v>
      </c>
      <c r="H26" s="3">
        <v>183</v>
      </c>
      <c r="I26" s="3" t="s">
        <v>9</v>
      </c>
    </row>
    <row r="27" spans="1:9" ht="30" customHeight="1">
      <c r="A27" s="12"/>
      <c r="B27" s="12" t="s">
        <v>236</v>
      </c>
      <c r="C27" s="13" t="s">
        <v>12</v>
      </c>
      <c r="D27" s="12" t="s">
        <v>132</v>
      </c>
      <c r="E27" s="12" t="s">
        <v>41</v>
      </c>
      <c r="F27" s="12" t="s">
        <v>85</v>
      </c>
      <c r="G27" s="12" t="s">
        <v>116</v>
      </c>
      <c r="H27" s="3">
        <v>60</v>
      </c>
      <c r="I27" s="3" t="s">
        <v>9</v>
      </c>
    </row>
    <row r="28" spans="1:9" ht="30" customHeight="1">
      <c r="A28" s="12"/>
      <c r="B28" s="12" t="s">
        <v>236</v>
      </c>
      <c r="C28" s="13" t="s">
        <v>12</v>
      </c>
      <c r="D28" s="12" t="s">
        <v>132</v>
      </c>
      <c r="E28" s="12" t="s">
        <v>41</v>
      </c>
      <c r="F28" s="12" t="s">
        <v>85</v>
      </c>
      <c r="G28" s="12" t="s">
        <v>116</v>
      </c>
      <c r="H28" s="3">
        <v>12</v>
      </c>
      <c r="I28" s="3" t="s">
        <v>9</v>
      </c>
    </row>
    <row r="29" spans="1:9" ht="30" customHeight="1">
      <c r="A29" s="12"/>
      <c r="B29" s="12" t="s">
        <v>236</v>
      </c>
      <c r="C29" s="13" t="s">
        <v>12</v>
      </c>
      <c r="D29" s="12" t="s">
        <v>132</v>
      </c>
      <c r="E29" s="12" t="s">
        <v>41</v>
      </c>
      <c r="F29" s="12" t="s">
        <v>85</v>
      </c>
      <c r="G29" s="12" t="s">
        <v>116</v>
      </c>
      <c r="H29" s="3">
        <v>22</v>
      </c>
      <c r="I29" s="3" t="s">
        <v>9</v>
      </c>
    </row>
    <row r="30" spans="1:9" ht="30" customHeight="1">
      <c r="A30" s="12" t="s">
        <v>158</v>
      </c>
      <c r="B30" s="12" t="s">
        <v>236</v>
      </c>
      <c r="C30" s="13" t="s">
        <v>20</v>
      </c>
      <c r="D30" s="12" t="s">
        <v>132</v>
      </c>
      <c r="E30" s="12" t="s">
        <v>41</v>
      </c>
      <c r="F30" s="12" t="s">
        <v>85</v>
      </c>
      <c r="G30" s="12" t="s">
        <v>38</v>
      </c>
      <c r="H30" s="3">
        <v>47</v>
      </c>
      <c r="I30" s="3" t="s">
        <v>9</v>
      </c>
    </row>
    <row r="31" spans="1:9" ht="30" customHeight="1">
      <c r="A31" s="12" t="s">
        <v>159</v>
      </c>
      <c r="B31" s="12" t="s">
        <v>236</v>
      </c>
      <c r="C31" s="13" t="s">
        <v>20</v>
      </c>
      <c r="D31" s="12" t="s">
        <v>132</v>
      </c>
      <c r="E31" s="12" t="s">
        <v>41</v>
      </c>
      <c r="F31" s="12" t="s">
        <v>85</v>
      </c>
      <c r="G31" s="12" t="s">
        <v>38</v>
      </c>
      <c r="H31" s="3">
        <v>12</v>
      </c>
      <c r="I31" s="3" t="s">
        <v>9</v>
      </c>
    </row>
    <row r="32" spans="1:9" ht="30" customHeight="1">
      <c r="A32" s="12" t="s">
        <v>160</v>
      </c>
      <c r="B32" s="12" t="s">
        <v>236</v>
      </c>
      <c r="C32" s="13" t="s">
        <v>27</v>
      </c>
      <c r="D32" s="12" t="s">
        <v>132</v>
      </c>
      <c r="E32" s="12" t="s">
        <v>41</v>
      </c>
      <c r="F32" s="12" t="s">
        <v>85</v>
      </c>
      <c r="G32" s="12" t="s">
        <v>39</v>
      </c>
      <c r="H32" s="3">
        <v>4</v>
      </c>
      <c r="I32" s="3" t="s">
        <v>9</v>
      </c>
    </row>
    <row r="33" spans="1:9" ht="30" customHeight="1">
      <c r="A33" s="12"/>
      <c r="B33" s="12" t="s">
        <v>236</v>
      </c>
      <c r="C33" s="13" t="s">
        <v>163</v>
      </c>
      <c r="D33" s="12" t="s">
        <v>138</v>
      </c>
      <c r="E33" s="12" t="s">
        <v>68</v>
      </c>
      <c r="F33" s="12" t="s">
        <v>95</v>
      </c>
      <c r="G33" s="12" t="s">
        <v>98</v>
      </c>
      <c r="H33" s="3">
        <v>30</v>
      </c>
      <c r="I33" s="3" t="s">
        <v>9</v>
      </c>
    </row>
    <row r="34" spans="1:9" ht="30" customHeight="1">
      <c r="A34" s="12"/>
      <c r="B34" s="12" t="s">
        <v>236</v>
      </c>
      <c r="C34" s="13" t="s">
        <v>31</v>
      </c>
      <c r="D34" s="12" t="s">
        <v>138</v>
      </c>
      <c r="E34" s="12" t="s">
        <v>68</v>
      </c>
      <c r="F34" s="12" t="s">
        <v>95</v>
      </c>
      <c r="G34" s="12" t="s">
        <v>116</v>
      </c>
      <c r="H34" s="3">
        <v>24</v>
      </c>
      <c r="I34" s="3" t="s">
        <v>9</v>
      </c>
    </row>
    <row r="35" spans="1:9" ht="30" customHeight="1">
      <c r="A35" s="12"/>
      <c r="B35" s="12" t="s">
        <v>236</v>
      </c>
      <c r="C35" s="13" t="s">
        <v>34</v>
      </c>
      <c r="D35" s="12" t="s">
        <v>138</v>
      </c>
      <c r="E35" s="12" t="s">
        <v>68</v>
      </c>
      <c r="F35" s="12" t="s">
        <v>95</v>
      </c>
      <c r="G35" s="12" t="s">
        <v>38</v>
      </c>
      <c r="H35" s="3">
        <v>12</v>
      </c>
      <c r="I35" s="3" t="s">
        <v>9</v>
      </c>
    </row>
    <row r="36" spans="1:9" ht="30" customHeight="1">
      <c r="A36" s="12"/>
      <c r="B36" s="12" t="s">
        <v>236</v>
      </c>
      <c r="C36" s="13" t="s">
        <v>164</v>
      </c>
      <c r="D36" s="12" t="s">
        <v>138</v>
      </c>
      <c r="E36" s="12" t="s">
        <v>68</v>
      </c>
      <c r="F36" s="12" t="s">
        <v>96</v>
      </c>
      <c r="G36" s="12" t="s">
        <v>98</v>
      </c>
      <c r="H36" s="3">
        <v>141</v>
      </c>
      <c r="I36" s="3" t="s">
        <v>9</v>
      </c>
    </row>
    <row r="37" spans="1:9" ht="30" customHeight="1">
      <c r="A37" s="12"/>
      <c r="B37" s="12" t="s">
        <v>236</v>
      </c>
      <c r="C37" s="13" t="s">
        <v>32</v>
      </c>
      <c r="D37" s="12" t="s">
        <v>138</v>
      </c>
      <c r="E37" s="12" t="s">
        <v>68</v>
      </c>
      <c r="F37" s="12" t="s">
        <v>96</v>
      </c>
      <c r="G37" s="12" t="s">
        <v>116</v>
      </c>
      <c r="H37" s="3">
        <v>44</v>
      </c>
      <c r="I37" s="3" t="s">
        <v>9</v>
      </c>
    </row>
    <row r="38" spans="1:9" ht="30" customHeight="1">
      <c r="A38" s="12"/>
      <c r="B38" s="12" t="s">
        <v>236</v>
      </c>
      <c r="C38" s="13" t="s">
        <v>35</v>
      </c>
      <c r="D38" s="12" t="s">
        <v>138</v>
      </c>
      <c r="E38" s="12" t="s">
        <v>68</v>
      </c>
      <c r="F38" s="12" t="s">
        <v>96</v>
      </c>
      <c r="G38" s="12" t="s">
        <v>38</v>
      </c>
      <c r="H38" s="3">
        <v>4</v>
      </c>
      <c r="I38" s="3" t="s">
        <v>9</v>
      </c>
    </row>
    <row r="39" spans="1:9" ht="30" customHeight="1">
      <c r="A39" s="12"/>
      <c r="B39" s="12" t="s">
        <v>236</v>
      </c>
      <c r="C39" s="13" t="s">
        <v>165</v>
      </c>
      <c r="D39" s="12" t="s">
        <v>132</v>
      </c>
      <c r="E39" s="12" t="s">
        <v>41</v>
      </c>
      <c r="F39" s="12" t="s">
        <v>86</v>
      </c>
      <c r="G39" s="12" t="s">
        <v>98</v>
      </c>
      <c r="H39" s="3">
        <v>48</v>
      </c>
      <c r="I39" s="3" t="s">
        <v>9</v>
      </c>
    </row>
    <row r="40" spans="1:9" ht="30" customHeight="1">
      <c r="A40" s="12"/>
      <c r="B40" s="12" t="s">
        <v>236</v>
      </c>
      <c r="C40" s="13" t="s">
        <v>13</v>
      </c>
      <c r="D40" s="12" t="s">
        <v>132</v>
      </c>
      <c r="E40" s="12" t="s">
        <v>41</v>
      </c>
      <c r="F40" s="12" t="s">
        <v>86</v>
      </c>
      <c r="G40" s="12" t="s">
        <v>116</v>
      </c>
      <c r="H40" s="3">
        <v>8</v>
      </c>
      <c r="I40" s="3" t="s">
        <v>9</v>
      </c>
    </row>
    <row r="41" spans="1:9" ht="30" customHeight="1">
      <c r="A41" s="12"/>
      <c r="B41" s="12" t="s">
        <v>236</v>
      </c>
      <c r="C41" s="13" t="s">
        <v>21</v>
      </c>
      <c r="D41" s="12" t="s">
        <v>132</v>
      </c>
      <c r="E41" s="12" t="s">
        <v>41</v>
      </c>
      <c r="F41" s="12" t="s">
        <v>86</v>
      </c>
      <c r="G41" s="12" t="s">
        <v>38</v>
      </c>
      <c r="H41" s="3">
        <v>5</v>
      </c>
      <c r="I41" s="3" t="s">
        <v>9</v>
      </c>
    </row>
    <row r="42" spans="1:9" ht="30" customHeight="1">
      <c r="A42" s="12" t="s">
        <v>167</v>
      </c>
      <c r="B42" s="12" t="s">
        <v>236</v>
      </c>
      <c r="C42" s="13" t="s">
        <v>168</v>
      </c>
      <c r="D42" s="12" t="s">
        <v>132</v>
      </c>
      <c r="E42" s="12" t="s">
        <v>41</v>
      </c>
      <c r="F42" s="12" t="s">
        <v>87</v>
      </c>
      <c r="G42" s="12" t="s">
        <v>98</v>
      </c>
      <c r="H42" s="3">
        <v>30</v>
      </c>
      <c r="I42" s="3" t="s">
        <v>9</v>
      </c>
    </row>
    <row r="43" spans="1:9" ht="30" customHeight="1">
      <c r="A43" s="12" t="s">
        <v>169</v>
      </c>
      <c r="B43" s="12" t="s">
        <v>240</v>
      </c>
      <c r="C43" s="13" t="s">
        <v>65</v>
      </c>
      <c r="D43" s="12" t="s">
        <v>132</v>
      </c>
      <c r="E43" s="12" t="s">
        <v>41</v>
      </c>
      <c r="F43" s="12" t="s">
        <v>87</v>
      </c>
      <c r="G43" s="12" t="s">
        <v>39</v>
      </c>
      <c r="H43" s="3">
        <v>7</v>
      </c>
      <c r="I43" s="3" t="s">
        <v>9</v>
      </c>
    </row>
    <row r="44" spans="1:9" ht="30" customHeight="1">
      <c r="A44" s="12"/>
      <c r="B44" s="12" t="s">
        <v>236</v>
      </c>
      <c r="C44" s="13" t="s">
        <v>182</v>
      </c>
      <c r="D44" s="12" t="s">
        <v>132</v>
      </c>
      <c r="E44" s="12" t="s">
        <v>41</v>
      </c>
      <c r="F44" s="12" t="s">
        <v>88</v>
      </c>
      <c r="G44" s="12" t="s">
        <v>98</v>
      </c>
      <c r="H44" s="3">
        <v>46</v>
      </c>
      <c r="I44" s="3" t="s">
        <v>9</v>
      </c>
    </row>
    <row r="45" spans="1:9" ht="30" customHeight="1">
      <c r="A45" s="12"/>
      <c r="B45" s="12" t="s">
        <v>236</v>
      </c>
      <c r="C45" s="13" t="s">
        <v>71</v>
      </c>
      <c r="D45" s="12" t="s">
        <v>132</v>
      </c>
      <c r="E45" s="12" t="s">
        <v>41</v>
      </c>
      <c r="F45" s="12" t="s">
        <v>88</v>
      </c>
      <c r="G45" s="12" t="s">
        <v>116</v>
      </c>
      <c r="H45" s="3">
        <v>56</v>
      </c>
      <c r="I45" s="3" t="s">
        <v>9</v>
      </c>
    </row>
    <row r="46" spans="1:9" ht="30" customHeight="1">
      <c r="A46" s="12" t="s">
        <v>195</v>
      </c>
      <c r="B46" s="12" t="s">
        <v>236</v>
      </c>
      <c r="C46" s="13" t="s">
        <v>196</v>
      </c>
      <c r="D46" s="12" t="s">
        <v>132</v>
      </c>
      <c r="E46" s="12" t="s">
        <v>41</v>
      </c>
      <c r="F46" s="12" t="s">
        <v>89</v>
      </c>
      <c r="G46" s="12" t="s">
        <v>98</v>
      </c>
      <c r="H46" s="26">
        <v>165</v>
      </c>
      <c r="I46" s="3" t="s">
        <v>9</v>
      </c>
    </row>
    <row r="47" spans="1:9" ht="30" customHeight="1">
      <c r="A47" s="12" t="s">
        <v>197</v>
      </c>
      <c r="B47" s="12" t="s">
        <v>236</v>
      </c>
      <c r="C47" s="13" t="s">
        <v>14</v>
      </c>
      <c r="D47" s="12" t="s">
        <v>132</v>
      </c>
      <c r="E47" s="12" t="s">
        <v>41</v>
      </c>
      <c r="F47" s="12" t="s">
        <v>89</v>
      </c>
      <c r="G47" s="12" t="s">
        <v>116</v>
      </c>
      <c r="H47" s="26">
        <v>265</v>
      </c>
      <c r="I47" s="3" t="s">
        <v>9</v>
      </c>
    </row>
    <row r="48" spans="1:9" ht="30" customHeight="1">
      <c r="A48" s="12" t="s">
        <v>198</v>
      </c>
      <c r="B48" s="12" t="s">
        <v>236</v>
      </c>
      <c r="C48" s="13" t="s">
        <v>22</v>
      </c>
      <c r="D48" s="12" t="s">
        <v>132</v>
      </c>
      <c r="E48" s="12" t="s">
        <v>41</v>
      </c>
      <c r="F48" s="12" t="s">
        <v>89</v>
      </c>
      <c r="G48" s="12" t="s">
        <v>38</v>
      </c>
      <c r="H48" s="26">
        <v>16</v>
      </c>
      <c r="I48" s="3" t="s">
        <v>9</v>
      </c>
    </row>
    <row r="49" spans="1:9" ht="30" customHeight="1">
      <c r="A49" s="12" t="s">
        <v>199</v>
      </c>
      <c r="B49" s="12" t="s">
        <v>241</v>
      </c>
      <c r="C49" s="13" t="s">
        <v>28</v>
      </c>
      <c r="D49" s="12" t="s">
        <v>132</v>
      </c>
      <c r="E49" s="12" t="s">
        <v>41</v>
      </c>
      <c r="F49" s="12" t="s">
        <v>89</v>
      </c>
      <c r="G49" s="12" t="s">
        <v>39</v>
      </c>
      <c r="H49" s="26">
        <v>13</v>
      </c>
      <c r="I49" s="3" t="s">
        <v>9</v>
      </c>
    </row>
    <row r="50" spans="1:9" ht="30" customHeight="1">
      <c r="A50" s="12" t="s">
        <v>206</v>
      </c>
      <c r="B50" s="12" t="s">
        <v>236</v>
      </c>
      <c r="C50" s="13" t="s">
        <v>207</v>
      </c>
      <c r="D50" s="12" t="s">
        <v>132</v>
      </c>
      <c r="E50" s="12" t="s">
        <v>41</v>
      </c>
      <c r="F50" s="12" t="s">
        <v>90</v>
      </c>
      <c r="G50" s="12" t="s">
        <v>98</v>
      </c>
      <c r="H50" s="26">
        <v>112</v>
      </c>
      <c r="I50" s="3" t="s">
        <v>9</v>
      </c>
    </row>
    <row r="51" spans="1:9" ht="30" customHeight="1">
      <c r="A51" s="12"/>
      <c r="B51" s="12" t="s">
        <v>236</v>
      </c>
      <c r="C51" s="13" t="s">
        <v>207</v>
      </c>
      <c r="D51" s="12" t="s">
        <v>132</v>
      </c>
      <c r="E51" s="12" t="s">
        <v>41</v>
      </c>
      <c r="F51" s="12" t="s">
        <v>90</v>
      </c>
      <c r="G51" s="12" t="s">
        <v>98</v>
      </c>
      <c r="H51" s="26">
        <v>20</v>
      </c>
      <c r="I51" s="3" t="s">
        <v>9</v>
      </c>
    </row>
    <row r="52" spans="1:9" ht="30" customHeight="1">
      <c r="A52" s="12" t="s">
        <v>208</v>
      </c>
      <c r="B52" s="12" t="s">
        <v>236</v>
      </c>
      <c r="C52" s="13" t="s">
        <v>15</v>
      </c>
      <c r="D52" s="12" t="s">
        <v>132</v>
      </c>
      <c r="E52" s="12" t="s">
        <v>41</v>
      </c>
      <c r="F52" s="12" t="s">
        <v>90</v>
      </c>
      <c r="G52" s="12" t="s">
        <v>116</v>
      </c>
      <c r="H52" s="26">
        <v>18</v>
      </c>
      <c r="I52" s="3" t="s">
        <v>9</v>
      </c>
    </row>
    <row r="53" spans="1:9" ht="30" customHeight="1">
      <c r="A53" s="12" t="s">
        <v>209</v>
      </c>
      <c r="B53" s="12" t="s">
        <v>236</v>
      </c>
      <c r="C53" s="13" t="s">
        <v>23</v>
      </c>
      <c r="D53" s="12" t="s">
        <v>132</v>
      </c>
      <c r="E53" s="12" t="s">
        <v>41</v>
      </c>
      <c r="F53" s="12" t="s">
        <v>90</v>
      </c>
      <c r="G53" s="12" t="s">
        <v>38</v>
      </c>
      <c r="H53" s="26">
        <v>31</v>
      </c>
      <c r="I53" s="3" t="s">
        <v>9</v>
      </c>
    </row>
    <row r="54" spans="1:9" ht="30" customHeight="1">
      <c r="A54" s="12" t="s">
        <v>213</v>
      </c>
      <c r="B54" s="12" t="s">
        <v>236</v>
      </c>
      <c r="C54" s="13" t="s">
        <v>214</v>
      </c>
      <c r="D54" s="12" t="s">
        <v>138</v>
      </c>
      <c r="E54" s="12" t="s">
        <v>68</v>
      </c>
      <c r="F54" s="12" t="s">
        <v>99</v>
      </c>
      <c r="G54" s="12" t="s">
        <v>98</v>
      </c>
      <c r="H54" s="26">
        <v>22</v>
      </c>
      <c r="I54" s="3" t="s">
        <v>9</v>
      </c>
    </row>
    <row r="55" spans="1:9" ht="30" customHeight="1">
      <c r="A55" s="12" t="s">
        <v>215</v>
      </c>
      <c r="B55" s="12" t="s">
        <v>236</v>
      </c>
      <c r="C55" s="13" t="s">
        <v>113</v>
      </c>
      <c r="D55" s="12" t="s">
        <v>138</v>
      </c>
      <c r="E55" s="12" t="s">
        <v>68</v>
      </c>
      <c r="F55" s="12" t="s">
        <v>99</v>
      </c>
      <c r="G55" s="12" t="s">
        <v>38</v>
      </c>
      <c r="H55" s="26">
        <v>4</v>
      </c>
      <c r="I55" s="3" t="s">
        <v>9</v>
      </c>
    </row>
    <row r="56" spans="1:9" ht="30" customHeight="1">
      <c r="A56" s="12"/>
      <c r="B56" s="12" t="s">
        <v>236</v>
      </c>
      <c r="C56" s="13" t="s">
        <v>228</v>
      </c>
      <c r="D56" s="12" t="s">
        <v>132</v>
      </c>
      <c r="E56" s="12" t="s">
        <v>41</v>
      </c>
      <c r="F56" s="12" t="s">
        <v>92</v>
      </c>
      <c r="G56" s="12" t="s">
        <v>98</v>
      </c>
      <c r="H56" s="26">
        <v>114</v>
      </c>
      <c r="I56" s="3" t="s">
        <v>9</v>
      </c>
    </row>
    <row r="57" spans="1:9" ht="30" customHeight="1">
      <c r="A57" s="12"/>
      <c r="B57" s="12" t="s">
        <v>236</v>
      </c>
      <c r="C57" s="13" t="s">
        <v>228</v>
      </c>
      <c r="D57" s="12" t="s">
        <v>132</v>
      </c>
      <c r="E57" s="12" t="s">
        <v>41</v>
      </c>
      <c r="F57" s="12" t="s">
        <v>92</v>
      </c>
      <c r="G57" s="12" t="s">
        <v>98</v>
      </c>
      <c r="H57" s="26">
        <v>43</v>
      </c>
      <c r="I57" s="3" t="s">
        <v>9</v>
      </c>
    </row>
    <row r="58" spans="1:9" ht="30" customHeight="1">
      <c r="A58" s="12"/>
      <c r="B58" s="12" t="s">
        <v>236</v>
      </c>
      <c r="C58" s="13" t="s">
        <v>228</v>
      </c>
      <c r="D58" s="12" t="s">
        <v>132</v>
      </c>
      <c r="E58" s="12" t="s">
        <v>41</v>
      </c>
      <c r="F58" s="12" t="s">
        <v>92</v>
      </c>
      <c r="G58" s="12" t="s">
        <v>98</v>
      </c>
      <c r="H58" s="26">
        <v>43</v>
      </c>
      <c r="I58" s="3" t="s">
        <v>9</v>
      </c>
    </row>
    <row r="59" spans="1:9" ht="30" customHeight="1">
      <c r="A59" s="12"/>
      <c r="B59" s="12" t="s">
        <v>236</v>
      </c>
      <c r="C59" s="13" t="s">
        <v>228</v>
      </c>
      <c r="D59" s="12" t="s">
        <v>132</v>
      </c>
      <c r="E59" s="12" t="s">
        <v>41</v>
      </c>
      <c r="F59" s="12" t="s">
        <v>92</v>
      </c>
      <c r="G59" s="12" t="s">
        <v>98</v>
      </c>
      <c r="H59" s="26">
        <v>28</v>
      </c>
      <c r="I59" s="3" t="s">
        <v>9</v>
      </c>
    </row>
    <row r="60" spans="1:9" ht="30" customHeight="1">
      <c r="A60" s="12"/>
      <c r="B60" s="12" t="s">
        <v>236</v>
      </c>
      <c r="C60" s="13" t="s">
        <v>17</v>
      </c>
      <c r="D60" s="12" t="s">
        <v>132</v>
      </c>
      <c r="E60" s="12" t="s">
        <v>41</v>
      </c>
      <c r="F60" s="12" t="s">
        <v>92</v>
      </c>
      <c r="G60" s="12" t="s">
        <v>116</v>
      </c>
      <c r="H60" s="26">
        <v>104</v>
      </c>
      <c r="I60" s="3" t="s">
        <v>9</v>
      </c>
    </row>
    <row r="61" spans="1:9" ht="30" customHeight="1">
      <c r="A61" s="12"/>
      <c r="B61" s="12" t="s">
        <v>236</v>
      </c>
      <c r="C61" s="13" t="s">
        <v>17</v>
      </c>
      <c r="D61" s="12" t="s">
        <v>132</v>
      </c>
      <c r="E61" s="12" t="s">
        <v>41</v>
      </c>
      <c r="F61" s="12" t="s">
        <v>92</v>
      </c>
      <c r="G61" s="12" t="s">
        <v>116</v>
      </c>
      <c r="H61" s="26">
        <v>35</v>
      </c>
      <c r="I61" s="3" t="s">
        <v>9</v>
      </c>
    </row>
    <row r="62" spans="1:9" ht="30" customHeight="1">
      <c r="A62" s="12"/>
      <c r="B62" s="12" t="s">
        <v>236</v>
      </c>
      <c r="C62" s="13" t="s">
        <v>17</v>
      </c>
      <c r="D62" s="12" t="s">
        <v>132</v>
      </c>
      <c r="E62" s="12" t="s">
        <v>41</v>
      </c>
      <c r="F62" s="12" t="s">
        <v>92</v>
      </c>
      <c r="G62" s="12" t="s">
        <v>116</v>
      </c>
      <c r="H62" s="26">
        <v>56</v>
      </c>
      <c r="I62" s="3" t="s">
        <v>9</v>
      </c>
    </row>
    <row r="63" spans="1:9" ht="30" customHeight="1">
      <c r="A63" s="12"/>
      <c r="B63" s="12" t="s">
        <v>236</v>
      </c>
      <c r="C63" s="13" t="s">
        <v>17</v>
      </c>
      <c r="D63" s="12" t="s">
        <v>132</v>
      </c>
      <c r="E63" s="12" t="s">
        <v>41</v>
      </c>
      <c r="F63" s="12" t="s">
        <v>92</v>
      </c>
      <c r="G63" s="12" t="s">
        <v>116</v>
      </c>
      <c r="H63" s="26">
        <v>11</v>
      </c>
      <c r="I63" s="3" t="s">
        <v>9</v>
      </c>
    </row>
    <row r="64" spans="1:9" ht="30" customHeight="1">
      <c r="A64" s="12"/>
      <c r="B64" s="12" t="s">
        <v>236</v>
      </c>
      <c r="C64" s="13" t="s">
        <v>25</v>
      </c>
      <c r="D64" s="12" t="s">
        <v>132</v>
      </c>
      <c r="E64" s="12" t="s">
        <v>41</v>
      </c>
      <c r="F64" s="12" t="s">
        <v>92</v>
      </c>
      <c r="G64" s="12" t="s">
        <v>38</v>
      </c>
      <c r="H64" s="26">
        <v>5</v>
      </c>
      <c r="I64" s="3" t="s">
        <v>9</v>
      </c>
    </row>
    <row r="65" spans="1:9" ht="30" customHeight="1">
      <c r="A65" s="12"/>
      <c r="B65" s="12" t="s">
        <v>236</v>
      </c>
      <c r="C65" s="13" t="s">
        <v>25</v>
      </c>
      <c r="D65" s="12" t="s">
        <v>132</v>
      </c>
      <c r="E65" s="12" t="s">
        <v>41</v>
      </c>
      <c r="F65" s="12" t="s">
        <v>92</v>
      </c>
      <c r="G65" s="12" t="s">
        <v>38</v>
      </c>
      <c r="H65" s="26">
        <v>4</v>
      </c>
      <c r="I65" s="3" t="s">
        <v>9</v>
      </c>
    </row>
    <row r="66" spans="1:9" ht="30" customHeight="1">
      <c r="A66" s="12"/>
      <c r="B66" s="12" t="s">
        <v>236</v>
      </c>
      <c r="C66" s="13" t="s">
        <v>229</v>
      </c>
      <c r="D66" s="12" t="s">
        <v>132</v>
      </c>
      <c r="E66" s="12" t="s">
        <v>41</v>
      </c>
      <c r="F66" s="12" t="s">
        <v>91</v>
      </c>
      <c r="G66" s="12" t="s">
        <v>98</v>
      </c>
      <c r="H66" s="26">
        <v>11</v>
      </c>
      <c r="I66" s="3" t="s">
        <v>9</v>
      </c>
    </row>
    <row r="67" spans="1:9" ht="30" customHeight="1">
      <c r="A67" s="12"/>
      <c r="B67" s="12" t="s">
        <v>236</v>
      </c>
      <c r="C67" s="13" t="s">
        <v>16</v>
      </c>
      <c r="D67" s="12" t="s">
        <v>132</v>
      </c>
      <c r="E67" s="12" t="s">
        <v>41</v>
      </c>
      <c r="F67" s="12" t="s">
        <v>91</v>
      </c>
      <c r="G67" s="12" t="s">
        <v>116</v>
      </c>
      <c r="H67" s="26">
        <v>40</v>
      </c>
      <c r="I67" s="3" t="s">
        <v>9</v>
      </c>
    </row>
    <row r="68" spans="1:9" ht="30" customHeight="1">
      <c r="A68" s="12"/>
      <c r="B68" s="12" t="s">
        <v>236</v>
      </c>
      <c r="C68" s="13" t="s">
        <v>24</v>
      </c>
      <c r="D68" s="12" t="s">
        <v>132</v>
      </c>
      <c r="E68" s="12" t="s">
        <v>41</v>
      </c>
      <c r="F68" s="12" t="s">
        <v>91</v>
      </c>
      <c r="G68" s="12" t="s">
        <v>38</v>
      </c>
      <c r="H68" s="26">
        <v>17</v>
      </c>
      <c r="I68" s="3" t="s">
        <v>9</v>
      </c>
    </row>
    <row r="69" spans="1:9" ht="30" customHeight="1">
      <c r="A69" s="12"/>
      <c r="B69" s="12" t="s">
        <v>236</v>
      </c>
      <c r="C69" s="13" t="s">
        <v>29</v>
      </c>
      <c r="D69" s="12" t="s">
        <v>132</v>
      </c>
      <c r="E69" s="12" t="s">
        <v>41</v>
      </c>
      <c r="F69" s="12" t="s">
        <v>91</v>
      </c>
      <c r="G69" s="12" t="s">
        <v>39</v>
      </c>
      <c r="H69" s="26">
        <v>5</v>
      </c>
      <c r="I69" s="3" t="s">
        <v>9</v>
      </c>
    </row>
    <row r="70" spans="1:9" ht="30" customHeight="1">
      <c r="A70" s="12"/>
      <c r="B70" s="12" t="s">
        <v>236</v>
      </c>
      <c r="C70" s="13" t="s">
        <v>230</v>
      </c>
      <c r="D70" s="12" t="s">
        <v>138</v>
      </c>
      <c r="E70" s="12" t="s">
        <v>68</v>
      </c>
      <c r="F70" s="12" t="s">
        <v>231</v>
      </c>
      <c r="G70" s="12" t="s">
        <v>98</v>
      </c>
      <c r="H70" s="26">
        <v>40</v>
      </c>
      <c r="I70" s="3" t="s">
        <v>9</v>
      </c>
    </row>
    <row r="71" spans="1:9" ht="30" customHeight="1">
      <c r="A71" s="12"/>
      <c r="B71" s="12" t="s">
        <v>236</v>
      </c>
      <c r="C71" s="13" t="s">
        <v>232</v>
      </c>
      <c r="D71" s="12" t="s">
        <v>138</v>
      </c>
      <c r="E71" s="12" t="s">
        <v>68</v>
      </c>
      <c r="F71" s="12" t="s">
        <v>231</v>
      </c>
      <c r="G71" s="12" t="s">
        <v>116</v>
      </c>
      <c r="H71" s="26">
        <v>8</v>
      </c>
      <c r="I71" s="3" t="s">
        <v>9</v>
      </c>
    </row>
    <row r="72" spans="1:9" ht="30" customHeight="1">
      <c r="A72" s="12"/>
      <c r="B72" s="12" t="s">
        <v>236</v>
      </c>
      <c r="C72" s="13" t="s">
        <v>234</v>
      </c>
      <c r="D72" s="12" t="s">
        <v>132</v>
      </c>
      <c r="E72" s="12" t="s">
        <v>41</v>
      </c>
      <c r="F72" s="12" t="s">
        <v>93</v>
      </c>
      <c r="G72" s="12" t="s">
        <v>98</v>
      </c>
      <c r="H72" s="26">
        <v>14</v>
      </c>
      <c r="I72" s="3" t="s">
        <v>9</v>
      </c>
    </row>
    <row r="73" spans="1:9" ht="30" customHeight="1">
      <c r="A73" s="12"/>
      <c r="B73" s="12" t="s">
        <v>236</v>
      </c>
      <c r="C73" s="16" t="s">
        <v>18</v>
      </c>
      <c r="D73" s="15" t="s">
        <v>132</v>
      </c>
      <c r="E73" s="12" t="s">
        <v>41</v>
      </c>
      <c r="F73" s="12" t="s">
        <v>93</v>
      </c>
      <c r="G73" s="12" t="s">
        <v>116</v>
      </c>
      <c r="H73" s="26">
        <v>36</v>
      </c>
      <c r="I73" s="3" t="s">
        <v>9</v>
      </c>
    </row>
    <row r="74" spans="1:9" ht="30" customHeight="1">
      <c r="A74" s="12"/>
      <c r="B74" s="12" t="s">
        <v>236</v>
      </c>
      <c r="C74" s="18" t="s">
        <v>26</v>
      </c>
      <c r="D74" s="17" t="s">
        <v>132</v>
      </c>
      <c r="E74" s="19" t="s">
        <v>41</v>
      </c>
      <c r="F74" s="12" t="s">
        <v>93</v>
      </c>
      <c r="G74" s="12" t="s">
        <v>38</v>
      </c>
      <c r="H74" s="26">
        <v>15</v>
      </c>
      <c r="I74" s="3" t="s">
        <v>9</v>
      </c>
    </row>
    <row r="75" spans="1:9" ht="15" hidden="1" outlineLevel="1">
      <c r="A75" s="12"/>
      <c r="B75" s="12"/>
      <c r="C75" s="23"/>
      <c r="D75" s="21"/>
      <c r="E75" s="19"/>
      <c r="F75" s="12"/>
      <c r="G75" s="12"/>
      <c r="H75" s="26">
        <f>SUM(H5:H74)</f>
        <v>3131</v>
      </c>
      <c r="I75" s="3" t="s">
        <v>9</v>
      </c>
    </row>
    <row r="76" spans="1:9" ht="63.75" hidden="1" outlineLevel="1">
      <c r="A76" s="12"/>
      <c r="B76" s="12" t="s">
        <v>236</v>
      </c>
      <c r="C76" s="13" t="s">
        <v>124</v>
      </c>
      <c r="D76" s="12" t="s">
        <v>125</v>
      </c>
      <c r="E76" s="12" t="s">
        <v>126</v>
      </c>
      <c r="F76" s="12" t="s">
        <v>40</v>
      </c>
      <c r="G76" s="12" t="s">
        <v>40</v>
      </c>
      <c r="H76" s="3" t="s">
        <v>9</v>
      </c>
      <c r="I76" s="3">
        <v>398</v>
      </c>
    </row>
    <row r="77" spans="1:9" ht="38.25" hidden="1" outlineLevel="1">
      <c r="A77" s="12"/>
      <c r="B77" s="12" t="s">
        <v>236</v>
      </c>
      <c r="C77" s="13" t="s">
        <v>81</v>
      </c>
      <c r="D77" s="12" t="s">
        <v>188</v>
      </c>
      <c r="E77" s="12" t="s">
        <v>45</v>
      </c>
      <c r="F77" s="12" t="s">
        <v>115</v>
      </c>
      <c r="G77" s="12" t="s">
        <v>40</v>
      </c>
      <c r="H77" s="3" t="s">
        <v>9</v>
      </c>
      <c r="I77" s="45">
        <v>8</v>
      </c>
    </row>
    <row r="78" spans="1:9" ht="38.25" hidden="1" outlineLevel="1">
      <c r="A78" s="12"/>
      <c r="B78" s="12" t="s">
        <v>236</v>
      </c>
      <c r="C78" s="13" t="s">
        <v>82</v>
      </c>
      <c r="D78" s="12" t="s">
        <v>188</v>
      </c>
      <c r="E78" s="12" t="s">
        <v>45</v>
      </c>
      <c r="F78" s="12" t="s">
        <v>114</v>
      </c>
      <c r="G78" s="12" t="s">
        <v>40</v>
      </c>
      <c r="H78" s="3" t="s">
        <v>9</v>
      </c>
      <c r="I78" s="45">
        <v>16</v>
      </c>
    </row>
    <row r="79" spans="1:9" ht="51" hidden="1" outlineLevel="1">
      <c r="A79" s="12"/>
      <c r="B79" s="12" t="s">
        <v>236</v>
      </c>
      <c r="C79" s="13" t="s">
        <v>78</v>
      </c>
      <c r="D79" s="12" t="s">
        <v>183</v>
      </c>
      <c r="E79" s="12" t="s">
        <v>67</v>
      </c>
      <c r="F79" s="12" t="s">
        <v>114</v>
      </c>
      <c r="G79" s="12" t="s">
        <v>40</v>
      </c>
      <c r="H79" s="3" t="s">
        <v>9</v>
      </c>
      <c r="I79" s="45">
        <v>3</v>
      </c>
    </row>
    <row r="80" spans="1:9" ht="51" hidden="1" outlineLevel="1">
      <c r="A80" s="12"/>
      <c r="B80" s="12" t="s">
        <v>236</v>
      </c>
      <c r="C80" s="13" t="s">
        <v>185</v>
      </c>
      <c r="D80" s="12" t="s">
        <v>186</v>
      </c>
      <c r="E80" s="12" t="s">
        <v>37</v>
      </c>
      <c r="F80" s="12" t="s">
        <v>115</v>
      </c>
      <c r="G80" s="12" t="s">
        <v>40</v>
      </c>
      <c r="H80" s="3" t="s">
        <v>9</v>
      </c>
      <c r="I80" s="45"/>
    </row>
    <row r="81" spans="1:9" ht="15" hidden="1" outlineLevel="1">
      <c r="A81" s="12"/>
      <c r="B81" s="12"/>
      <c r="C81" s="13"/>
      <c r="D81" s="12"/>
      <c r="E81" s="12"/>
      <c r="F81" s="12"/>
      <c r="G81" s="12"/>
      <c r="H81" s="3"/>
      <c r="I81" s="45"/>
    </row>
    <row r="82" spans="1:9" ht="15" hidden="1" outlineLevel="1">
      <c r="A82" s="12"/>
      <c r="B82" s="47"/>
      <c r="C82" s="46"/>
      <c r="D82" s="47"/>
      <c r="E82" s="47"/>
      <c r="F82" s="47"/>
      <c r="G82" s="47"/>
      <c r="H82" s="48"/>
      <c r="I82" s="48"/>
    </row>
    <row r="83" spans="1:9" ht="30" customHeight="1" collapsed="1">
      <c r="A83" s="12"/>
      <c r="B83" s="12" t="s">
        <v>272</v>
      </c>
      <c r="C83" s="13" t="s">
        <v>205</v>
      </c>
      <c r="D83" s="12" t="s">
        <v>132</v>
      </c>
      <c r="E83" s="12" t="s">
        <v>41</v>
      </c>
      <c r="F83" s="12" t="s">
        <v>97</v>
      </c>
      <c r="G83" s="12" t="s">
        <v>98</v>
      </c>
      <c r="H83" s="26">
        <v>128</v>
      </c>
      <c r="I83" s="3" t="s">
        <v>9</v>
      </c>
    </row>
    <row r="84" spans="1:9" ht="30" customHeight="1">
      <c r="A84" s="12"/>
      <c r="B84" s="12" t="s">
        <v>272</v>
      </c>
      <c r="C84" s="13" t="s">
        <v>42</v>
      </c>
      <c r="D84" s="12" t="s">
        <v>132</v>
      </c>
      <c r="E84" s="12" t="s">
        <v>41</v>
      </c>
      <c r="F84" s="12" t="s">
        <v>97</v>
      </c>
      <c r="G84" s="12" t="s">
        <v>116</v>
      </c>
      <c r="H84" s="26">
        <v>90</v>
      </c>
      <c r="I84" s="3" t="s">
        <v>9</v>
      </c>
    </row>
    <row r="85" spans="1:9" ht="30" customHeight="1">
      <c r="A85" s="12"/>
      <c r="B85" s="12" t="s">
        <v>272</v>
      </c>
      <c r="C85" s="13" t="s">
        <v>43</v>
      </c>
      <c r="D85" s="12" t="s">
        <v>132</v>
      </c>
      <c r="E85" s="12" t="s">
        <v>41</v>
      </c>
      <c r="F85" s="12" t="s">
        <v>97</v>
      </c>
      <c r="G85" s="12" t="s">
        <v>38</v>
      </c>
      <c r="H85" s="26">
        <v>9</v>
      </c>
      <c r="I85" s="3" t="s">
        <v>9</v>
      </c>
    </row>
    <row r="86" spans="1:9" ht="30" customHeight="1">
      <c r="A86" s="12"/>
      <c r="B86" s="12" t="s">
        <v>272</v>
      </c>
      <c r="C86" s="13" t="s">
        <v>44</v>
      </c>
      <c r="D86" s="12" t="s">
        <v>132</v>
      </c>
      <c r="E86" s="12" t="s">
        <v>41</v>
      </c>
      <c r="F86" s="12" t="s">
        <v>97</v>
      </c>
      <c r="G86" s="12" t="s">
        <v>39</v>
      </c>
      <c r="H86" s="26">
        <v>22</v>
      </c>
      <c r="I86" s="3" t="s">
        <v>9</v>
      </c>
    </row>
    <row r="87" spans="1:9" ht="30" customHeight="1">
      <c r="A87" s="12"/>
      <c r="B87" s="12" t="s">
        <v>272</v>
      </c>
      <c r="C87" s="13" t="s">
        <v>66</v>
      </c>
      <c r="D87" s="12" t="s">
        <v>132</v>
      </c>
      <c r="E87" s="12" t="s">
        <v>41</v>
      </c>
      <c r="F87" s="12" t="s">
        <v>105</v>
      </c>
      <c r="G87" s="12" t="s">
        <v>39</v>
      </c>
      <c r="H87" s="26">
        <v>11</v>
      </c>
      <c r="I87" s="3" t="s">
        <v>9</v>
      </c>
    </row>
    <row r="88" spans="1:9" ht="30" customHeight="1">
      <c r="A88" s="12"/>
      <c r="B88" s="12" t="s">
        <v>272</v>
      </c>
      <c r="C88" s="13" t="s">
        <v>157</v>
      </c>
      <c r="D88" s="12" t="s">
        <v>132</v>
      </c>
      <c r="E88" s="12" t="s">
        <v>41</v>
      </c>
      <c r="F88" s="12" t="s">
        <v>85</v>
      </c>
      <c r="G88" s="12" t="s">
        <v>98</v>
      </c>
      <c r="H88" s="3">
        <v>30</v>
      </c>
      <c r="I88" s="3" t="s">
        <v>9</v>
      </c>
    </row>
    <row r="89" spans="1:9" ht="30" customHeight="1">
      <c r="A89" s="12"/>
      <c r="B89" s="12" t="s">
        <v>272</v>
      </c>
      <c r="C89" s="13" t="s">
        <v>12</v>
      </c>
      <c r="D89" s="12" t="s">
        <v>132</v>
      </c>
      <c r="E89" s="12" t="s">
        <v>41</v>
      </c>
      <c r="F89" s="12" t="s">
        <v>85</v>
      </c>
      <c r="G89" s="12" t="s">
        <v>116</v>
      </c>
      <c r="H89" s="3">
        <v>36</v>
      </c>
      <c r="I89" s="3" t="s">
        <v>9</v>
      </c>
    </row>
    <row r="90" spans="1:9" ht="15" hidden="1" outlineLevel="1">
      <c r="A90" s="12"/>
      <c r="B90" s="12"/>
      <c r="C90" s="13"/>
      <c r="D90" s="12"/>
      <c r="E90" s="12"/>
      <c r="F90" s="12"/>
      <c r="G90" s="12"/>
      <c r="H90" s="3">
        <f>SUM(H83:H89)</f>
        <v>326</v>
      </c>
      <c r="I90" s="3"/>
    </row>
    <row r="91" spans="1:9" ht="63.75" hidden="1" outlineLevel="1">
      <c r="A91" s="12"/>
      <c r="B91" s="12" t="s">
        <v>242</v>
      </c>
      <c r="C91" s="13"/>
      <c r="D91" s="12"/>
      <c r="E91" s="12" t="s">
        <v>126</v>
      </c>
      <c r="F91" s="12" t="s">
        <v>40</v>
      </c>
      <c r="G91" s="12" t="s">
        <v>40</v>
      </c>
      <c r="H91" s="3" t="s">
        <v>9</v>
      </c>
      <c r="I91" s="26">
        <v>49</v>
      </c>
    </row>
    <row r="92" spans="1:9" ht="38.25" hidden="1" outlineLevel="1">
      <c r="A92" s="12"/>
      <c r="B92" s="12" t="s">
        <v>242</v>
      </c>
      <c r="C92" s="13" t="s">
        <v>81</v>
      </c>
      <c r="D92" s="12" t="s">
        <v>188</v>
      </c>
      <c r="E92" s="12" t="s">
        <v>45</v>
      </c>
      <c r="F92" s="12" t="s">
        <v>115</v>
      </c>
      <c r="G92" s="12" t="s">
        <v>40</v>
      </c>
      <c r="H92" s="3" t="s">
        <v>9</v>
      </c>
      <c r="I92" s="26">
        <v>1</v>
      </c>
    </row>
    <row r="93" spans="1:9" ht="38.25" hidden="1" outlineLevel="1">
      <c r="A93" s="12"/>
      <c r="B93" s="12" t="s">
        <v>242</v>
      </c>
      <c r="C93" s="13" t="s">
        <v>82</v>
      </c>
      <c r="D93" s="12" t="s">
        <v>188</v>
      </c>
      <c r="E93" s="12" t="s">
        <v>45</v>
      </c>
      <c r="F93" s="12" t="s">
        <v>114</v>
      </c>
      <c r="G93" s="12" t="s">
        <v>40</v>
      </c>
      <c r="H93" s="3" t="s">
        <v>9</v>
      </c>
      <c r="I93" s="26">
        <v>1</v>
      </c>
    </row>
    <row r="94" spans="1:9" ht="51" hidden="1" outlineLevel="1">
      <c r="A94" s="12"/>
      <c r="B94" s="12" t="s">
        <v>242</v>
      </c>
      <c r="C94" s="13" t="s">
        <v>185</v>
      </c>
      <c r="D94" s="12" t="s">
        <v>186</v>
      </c>
      <c r="E94" s="12" t="s">
        <v>37</v>
      </c>
      <c r="F94" s="12" t="s">
        <v>115</v>
      </c>
      <c r="G94" s="12" t="s">
        <v>40</v>
      </c>
      <c r="H94" s="3" t="s">
        <v>9</v>
      </c>
      <c r="I94" s="26"/>
    </row>
    <row r="95" spans="1:9" ht="15" hidden="1" outlineLevel="1">
      <c r="A95" s="12"/>
      <c r="B95" s="12"/>
      <c r="C95" s="13"/>
      <c r="D95" s="12"/>
      <c r="E95" s="12"/>
      <c r="F95" s="12"/>
      <c r="G95" s="12"/>
      <c r="H95" s="3"/>
      <c r="I95" s="26"/>
    </row>
    <row r="96" spans="1:9" ht="15" hidden="1" outlineLevel="1">
      <c r="A96" s="12"/>
      <c r="B96" s="47"/>
      <c r="C96" s="46"/>
      <c r="D96" s="47"/>
      <c r="E96" s="47"/>
      <c r="F96" s="47"/>
      <c r="G96" s="47"/>
      <c r="H96" s="48"/>
      <c r="I96" s="48"/>
    </row>
    <row r="97" spans="1:9" ht="30" customHeight="1" collapsed="1">
      <c r="A97" s="12"/>
      <c r="B97" s="12" t="s">
        <v>247</v>
      </c>
      <c r="C97" s="13" t="s">
        <v>157</v>
      </c>
      <c r="D97" s="12" t="s">
        <v>132</v>
      </c>
      <c r="E97" s="12" t="s">
        <v>41</v>
      </c>
      <c r="F97" s="12" t="s">
        <v>85</v>
      </c>
      <c r="G97" s="12" t="s">
        <v>98</v>
      </c>
      <c r="H97" s="3">
        <v>165</v>
      </c>
      <c r="I97" s="3" t="s">
        <v>9</v>
      </c>
    </row>
    <row r="98" spans="1:9" ht="30" customHeight="1">
      <c r="A98" s="12"/>
      <c r="B98" s="12" t="s">
        <v>247</v>
      </c>
      <c r="C98" s="13" t="s">
        <v>12</v>
      </c>
      <c r="D98" s="12" t="s">
        <v>132</v>
      </c>
      <c r="E98" s="12" t="s">
        <v>41</v>
      </c>
      <c r="F98" s="12" t="s">
        <v>85</v>
      </c>
      <c r="G98" s="12" t="s">
        <v>116</v>
      </c>
      <c r="H98" s="3">
        <v>78</v>
      </c>
      <c r="I98" s="3" t="s">
        <v>9</v>
      </c>
    </row>
    <row r="99" spans="1:9" ht="30" customHeight="1">
      <c r="A99" s="12"/>
      <c r="B99" s="12" t="s">
        <v>247</v>
      </c>
      <c r="C99" s="13" t="s">
        <v>20</v>
      </c>
      <c r="D99" s="12" t="s">
        <v>132</v>
      </c>
      <c r="E99" s="12" t="s">
        <v>41</v>
      </c>
      <c r="F99" s="12" t="s">
        <v>85</v>
      </c>
      <c r="G99" s="12" t="s">
        <v>38</v>
      </c>
      <c r="H99" s="3">
        <v>5</v>
      </c>
      <c r="I99" s="3" t="s">
        <v>9</v>
      </c>
    </row>
    <row r="100" spans="1:9" ht="30" customHeight="1">
      <c r="A100" s="12"/>
      <c r="B100" s="12" t="s">
        <v>247</v>
      </c>
      <c r="C100" s="13" t="s">
        <v>27</v>
      </c>
      <c r="D100" s="12" t="s">
        <v>132</v>
      </c>
      <c r="E100" s="12" t="s">
        <v>41</v>
      </c>
      <c r="F100" s="12" t="s">
        <v>85</v>
      </c>
      <c r="G100" s="12" t="s">
        <v>39</v>
      </c>
      <c r="H100" s="3">
        <v>5</v>
      </c>
      <c r="I100" s="3" t="s">
        <v>9</v>
      </c>
    </row>
    <row r="101" spans="1:9" ht="30" customHeight="1">
      <c r="A101" s="12"/>
      <c r="B101" s="12" t="s">
        <v>247</v>
      </c>
      <c r="C101" s="13" t="s">
        <v>214</v>
      </c>
      <c r="D101" s="12" t="s">
        <v>138</v>
      </c>
      <c r="E101" s="12" t="s">
        <v>68</v>
      </c>
      <c r="F101" s="12" t="s">
        <v>99</v>
      </c>
      <c r="G101" s="12" t="s">
        <v>98</v>
      </c>
      <c r="H101" s="26">
        <v>82</v>
      </c>
      <c r="I101" s="3" t="s">
        <v>9</v>
      </c>
    </row>
    <row r="102" spans="1:9" ht="30" customHeight="1">
      <c r="A102" s="12"/>
      <c r="B102" s="12" t="s">
        <v>247</v>
      </c>
      <c r="C102" s="13" t="s">
        <v>69</v>
      </c>
      <c r="D102" s="12" t="s">
        <v>138</v>
      </c>
      <c r="E102" s="12" t="s">
        <v>68</v>
      </c>
      <c r="F102" s="12" t="s">
        <v>99</v>
      </c>
      <c r="G102" s="12" t="s">
        <v>116</v>
      </c>
      <c r="H102" s="26">
        <v>40</v>
      </c>
      <c r="I102" s="3" t="s">
        <v>9</v>
      </c>
    </row>
    <row r="103" spans="1:9" ht="30" customHeight="1">
      <c r="A103" s="12"/>
      <c r="B103" s="12" t="s">
        <v>247</v>
      </c>
      <c r="C103" s="13" t="s">
        <v>113</v>
      </c>
      <c r="D103" s="12" t="s">
        <v>138</v>
      </c>
      <c r="E103" s="12" t="s">
        <v>68</v>
      </c>
      <c r="F103" s="12" t="s">
        <v>99</v>
      </c>
      <c r="G103" s="12" t="s">
        <v>38</v>
      </c>
      <c r="H103" s="26">
        <v>5</v>
      </c>
      <c r="I103" s="3" t="s">
        <v>9</v>
      </c>
    </row>
    <row r="104" spans="1:9" ht="30" customHeight="1">
      <c r="A104" s="12"/>
      <c r="B104" s="12" t="s">
        <v>247</v>
      </c>
      <c r="C104" s="13" t="s">
        <v>112</v>
      </c>
      <c r="D104" s="12" t="s">
        <v>138</v>
      </c>
      <c r="E104" s="12" t="s">
        <v>68</v>
      </c>
      <c r="F104" s="12" t="s">
        <v>99</v>
      </c>
      <c r="G104" s="12" t="s">
        <v>39</v>
      </c>
      <c r="H104" s="26">
        <v>2</v>
      </c>
      <c r="I104" s="3" t="s">
        <v>9</v>
      </c>
    </row>
    <row r="105" spans="1:9" ht="15" hidden="1" outlineLevel="1">
      <c r="A105" s="12"/>
      <c r="B105" s="12"/>
      <c r="C105" s="13"/>
      <c r="D105" s="12"/>
      <c r="E105" s="12"/>
      <c r="F105" s="12"/>
      <c r="G105" s="12"/>
      <c r="H105" s="26">
        <f>SUM(H97:H104)</f>
        <v>382</v>
      </c>
      <c r="I105" s="3"/>
    </row>
    <row r="106" spans="1:9" ht="63.75" hidden="1" outlineLevel="1">
      <c r="A106" s="12"/>
      <c r="B106" s="12" t="s">
        <v>247</v>
      </c>
      <c r="C106" s="13"/>
      <c r="D106" s="12"/>
      <c r="E106" s="12" t="s">
        <v>126</v>
      </c>
      <c r="F106" s="12" t="s">
        <v>40</v>
      </c>
      <c r="G106" s="12" t="s">
        <v>40</v>
      </c>
      <c r="H106" s="3" t="s">
        <v>9</v>
      </c>
      <c r="I106" s="26">
        <v>60</v>
      </c>
    </row>
    <row r="107" spans="1:9" ht="38.25" hidden="1" outlineLevel="1">
      <c r="A107" s="12"/>
      <c r="B107" s="12" t="s">
        <v>247</v>
      </c>
      <c r="C107" s="13" t="s">
        <v>81</v>
      </c>
      <c r="D107" s="12" t="s">
        <v>188</v>
      </c>
      <c r="E107" s="12" t="s">
        <v>45</v>
      </c>
      <c r="F107" s="12" t="s">
        <v>115</v>
      </c>
      <c r="G107" s="12" t="s">
        <v>40</v>
      </c>
      <c r="H107" s="3" t="s">
        <v>9</v>
      </c>
      <c r="I107" s="3">
        <v>1</v>
      </c>
    </row>
    <row r="108" spans="1:9" ht="38.25" hidden="1" outlineLevel="1">
      <c r="A108" s="12"/>
      <c r="B108" s="12" t="s">
        <v>247</v>
      </c>
      <c r="C108" s="13" t="s">
        <v>82</v>
      </c>
      <c r="D108" s="12" t="s">
        <v>188</v>
      </c>
      <c r="E108" s="12" t="s">
        <v>45</v>
      </c>
      <c r="F108" s="12" t="s">
        <v>114</v>
      </c>
      <c r="G108" s="12" t="s">
        <v>40</v>
      </c>
      <c r="H108" s="3" t="s">
        <v>9</v>
      </c>
      <c r="I108" s="3">
        <v>3</v>
      </c>
    </row>
    <row r="109" spans="1:9" ht="51" hidden="1" outlineLevel="1">
      <c r="A109" s="12"/>
      <c r="B109" s="12" t="s">
        <v>247</v>
      </c>
      <c r="C109" s="13" t="s">
        <v>185</v>
      </c>
      <c r="D109" s="12" t="s">
        <v>186</v>
      </c>
      <c r="E109" s="12" t="s">
        <v>37</v>
      </c>
      <c r="F109" s="12" t="s">
        <v>115</v>
      </c>
      <c r="G109" s="12" t="s">
        <v>40</v>
      </c>
      <c r="H109" s="3" t="s">
        <v>9</v>
      </c>
      <c r="I109" s="3"/>
    </row>
    <row r="110" spans="1:9" ht="15" hidden="1" outlineLevel="1">
      <c r="A110" s="12"/>
      <c r="B110" s="12"/>
      <c r="C110" s="13"/>
      <c r="D110" s="12"/>
      <c r="E110" s="12"/>
      <c r="F110" s="12"/>
      <c r="G110" s="12"/>
      <c r="H110" s="3"/>
      <c r="I110" s="26"/>
    </row>
    <row r="111" spans="1:9" ht="15" hidden="1" outlineLevel="1">
      <c r="A111" s="12"/>
      <c r="B111" s="47"/>
      <c r="C111" s="46"/>
      <c r="D111" s="47"/>
      <c r="E111" s="47"/>
      <c r="F111" s="47"/>
      <c r="G111" s="47"/>
      <c r="H111" s="49"/>
      <c r="I111" s="49"/>
    </row>
    <row r="112" spans="1:9" ht="30" customHeight="1" collapsed="1">
      <c r="A112" s="12"/>
      <c r="B112" s="12" t="s">
        <v>239</v>
      </c>
      <c r="C112" s="13" t="s">
        <v>135</v>
      </c>
      <c r="D112" s="12" t="s">
        <v>136</v>
      </c>
      <c r="E112" s="12" t="s">
        <v>49</v>
      </c>
      <c r="F112" s="12" t="s">
        <v>83</v>
      </c>
      <c r="G112" s="12" t="s">
        <v>98</v>
      </c>
      <c r="H112" s="3">
        <v>4</v>
      </c>
      <c r="I112" s="3" t="s">
        <v>9</v>
      </c>
    </row>
    <row r="113" spans="1:9" ht="30" customHeight="1">
      <c r="A113" s="12"/>
      <c r="B113" s="12" t="s">
        <v>239</v>
      </c>
      <c r="C113" s="13" t="s">
        <v>135</v>
      </c>
      <c r="D113" s="12" t="s">
        <v>252</v>
      </c>
      <c r="E113" s="12" t="s">
        <v>49</v>
      </c>
      <c r="F113" s="12" t="s">
        <v>83</v>
      </c>
      <c r="G113" s="12" t="s">
        <v>98</v>
      </c>
      <c r="H113" s="3">
        <v>6</v>
      </c>
      <c r="I113" s="3" t="s">
        <v>9</v>
      </c>
    </row>
    <row r="114" spans="1:9" ht="30" customHeight="1">
      <c r="A114" s="12"/>
      <c r="B114" s="12" t="s">
        <v>239</v>
      </c>
      <c r="C114" s="13" t="s">
        <v>55</v>
      </c>
      <c r="D114" s="12" t="s">
        <v>136</v>
      </c>
      <c r="E114" s="12" t="s">
        <v>49</v>
      </c>
      <c r="F114" s="12" t="s">
        <v>83</v>
      </c>
      <c r="G114" s="12" t="s">
        <v>116</v>
      </c>
      <c r="H114" s="3">
        <v>5</v>
      </c>
      <c r="I114" s="3" t="s">
        <v>9</v>
      </c>
    </row>
    <row r="115" spans="1:9" ht="30" customHeight="1">
      <c r="A115" s="12"/>
      <c r="B115" s="12" t="s">
        <v>239</v>
      </c>
      <c r="C115" s="13" t="s">
        <v>166</v>
      </c>
      <c r="D115" s="12" t="s">
        <v>136</v>
      </c>
      <c r="E115" s="12" t="s">
        <v>49</v>
      </c>
      <c r="F115" s="12" t="s">
        <v>86</v>
      </c>
      <c r="G115" s="12" t="s">
        <v>98</v>
      </c>
      <c r="H115" s="3">
        <v>6</v>
      </c>
      <c r="I115" s="3" t="s">
        <v>9</v>
      </c>
    </row>
    <row r="116" spans="1:9" ht="30" customHeight="1">
      <c r="A116" s="12"/>
      <c r="B116" s="12" t="s">
        <v>239</v>
      </c>
      <c r="C116" s="13" t="s">
        <v>166</v>
      </c>
      <c r="D116" s="12" t="s">
        <v>136</v>
      </c>
      <c r="E116" s="12" t="s">
        <v>49</v>
      </c>
      <c r="F116" s="12" t="s">
        <v>86</v>
      </c>
      <c r="G116" s="12" t="s">
        <v>98</v>
      </c>
      <c r="H116" s="3">
        <v>6</v>
      </c>
      <c r="I116" s="3" t="s">
        <v>9</v>
      </c>
    </row>
    <row r="117" spans="1:9" ht="30" customHeight="1">
      <c r="A117" s="12"/>
      <c r="B117" s="12" t="s">
        <v>239</v>
      </c>
      <c r="C117" s="13" t="s">
        <v>53</v>
      </c>
      <c r="D117" s="12" t="s">
        <v>136</v>
      </c>
      <c r="E117" s="12" t="s">
        <v>49</v>
      </c>
      <c r="F117" s="12" t="s">
        <v>86</v>
      </c>
      <c r="G117" s="12" t="s">
        <v>116</v>
      </c>
      <c r="H117" s="3">
        <v>4</v>
      </c>
      <c r="I117" s="3" t="s">
        <v>9</v>
      </c>
    </row>
    <row r="118" spans="1:9" ht="30" customHeight="1">
      <c r="A118" s="12"/>
      <c r="B118" s="12" t="s">
        <v>239</v>
      </c>
      <c r="C118" s="13" t="s">
        <v>170</v>
      </c>
      <c r="D118" s="12" t="s">
        <v>136</v>
      </c>
      <c r="E118" s="12" t="s">
        <v>49</v>
      </c>
      <c r="F118" s="12" t="s">
        <v>87</v>
      </c>
      <c r="G118" s="12" t="s">
        <v>98</v>
      </c>
      <c r="H118" s="3">
        <v>5</v>
      </c>
      <c r="I118" s="3" t="s">
        <v>9</v>
      </c>
    </row>
    <row r="119" spans="1:9" ht="30" customHeight="1">
      <c r="A119" s="12"/>
      <c r="B119" s="12" t="s">
        <v>239</v>
      </c>
      <c r="C119" s="13" t="s">
        <v>171</v>
      </c>
      <c r="D119" s="12" t="s">
        <v>136</v>
      </c>
      <c r="E119" s="12" t="s">
        <v>49</v>
      </c>
      <c r="F119" s="12" t="s">
        <v>87</v>
      </c>
      <c r="G119" s="12" t="s">
        <v>38</v>
      </c>
      <c r="H119" s="3">
        <v>2</v>
      </c>
      <c r="I119" s="3" t="s">
        <v>9</v>
      </c>
    </row>
    <row r="120" spans="1:9" ht="30" customHeight="1">
      <c r="A120" s="12"/>
      <c r="B120" s="12" t="s">
        <v>239</v>
      </c>
      <c r="C120" s="13" t="s">
        <v>189</v>
      </c>
      <c r="D120" s="12" t="s">
        <v>136</v>
      </c>
      <c r="E120" s="12" t="s">
        <v>49</v>
      </c>
      <c r="F120" s="12" t="s">
        <v>102</v>
      </c>
      <c r="G120" s="12" t="s">
        <v>98</v>
      </c>
      <c r="H120" s="3">
        <v>2</v>
      </c>
      <c r="I120" s="3" t="s">
        <v>9</v>
      </c>
    </row>
    <row r="121" spans="1:9" ht="30" customHeight="1">
      <c r="A121" s="12"/>
      <c r="B121" s="12" t="s">
        <v>239</v>
      </c>
      <c r="C121" s="13" t="s">
        <v>189</v>
      </c>
      <c r="D121" s="12" t="s">
        <v>136</v>
      </c>
      <c r="E121" s="12" t="s">
        <v>49</v>
      </c>
      <c r="F121" s="12" t="s">
        <v>102</v>
      </c>
      <c r="G121" s="12" t="s">
        <v>98</v>
      </c>
      <c r="H121" s="3">
        <v>10</v>
      </c>
      <c r="I121" s="3" t="s">
        <v>9</v>
      </c>
    </row>
    <row r="122" spans="1:9" ht="30" customHeight="1">
      <c r="A122" s="12"/>
      <c r="B122" s="12" t="s">
        <v>239</v>
      </c>
      <c r="C122" s="13" t="s">
        <v>60</v>
      </c>
      <c r="D122" s="12" t="s">
        <v>136</v>
      </c>
      <c r="E122" s="12" t="s">
        <v>49</v>
      </c>
      <c r="F122" s="12" t="s">
        <v>102</v>
      </c>
      <c r="G122" s="12" t="s">
        <v>116</v>
      </c>
      <c r="H122" s="3">
        <v>7</v>
      </c>
      <c r="I122" s="3" t="s">
        <v>9</v>
      </c>
    </row>
    <row r="123" spans="1:9" ht="30" customHeight="1">
      <c r="A123" s="12"/>
      <c r="B123" s="12" t="s">
        <v>239</v>
      </c>
      <c r="C123" s="13" t="s">
        <v>50</v>
      </c>
      <c r="D123" s="12" t="s">
        <v>136</v>
      </c>
      <c r="E123" s="12" t="s">
        <v>49</v>
      </c>
      <c r="F123" s="12" t="s">
        <v>102</v>
      </c>
      <c r="G123" s="12" t="s">
        <v>39</v>
      </c>
      <c r="H123" s="3">
        <v>2</v>
      </c>
      <c r="I123" s="3" t="s">
        <v>9</v>
      </c>
    </row>
    <row r="124" spans="1:9" ht="30" customHeight="1">
      <c r="A124" s="12"/>
      <c r="B124" s="12" t="s">
        <v>239</v>
      </c>
      <c r="C124" s="13" t="s">
        <v>50</v>
      </c>
      <c r="D124" s="12" t="s">
        <v>136</v>
      </c>
      <c r="E124" s="12" t="s">
        <v>49</v>
      </c>
      <c r="F124" s="12" t="s">
        <v>102</v>
      </c>
      <c r="G124" s="12" t="s">
        <v>39</v>
      </c>
      <c r="H124" s="3">
        <v>2</v>
      </c>
      <c r="I124" s="3" t="s">
        <v>9</v>
      </c>
    </row>
    <row r="125" spans="1:9" ht="30" customHeight="1">
      <c r="A125" s="12"/>
      <c r="B125" s="12" t="s">
        <v>239</v>
      </c>
      <c r="C125" s="13" t="s">
        <v>191</v>
      </c>
      <c r="D125" s="12" t="s">
        <v>136</v>
      </c>
      <c r="E125" s="12" t="s">
        <v>49</v>
      </c>
      <c r="F125" s="12" t="s">
        <v>100</v>
      </c>
      <c r="G125" s="12" t="s">
        <v>98</v>
      </c>
      <c r="H125" s="3">
        <v>5</v>
      </c>
      <c r="I125" s="3" t="s">
        <v>9</v>
      </c>
    </row>
    <row r="126" spans="1:9" ht="30" customHeight="1">
      <c r="A126" s="12"/>
      <c r="B126" s="12" t="s">
        <v>239</v>
      </c>
      <c r="C126" s="13"/>
      <c r="D126" s="12"/>
      <c r="E126" s="12" t="s">
        <v>49</v>
      </c>
      <c r="F126" s="12" t="s">
        <v>100</v>
      </c>
      <c r="G126" s="12" t="s">
        <v>98</v>
      </c>
      <c r="H126" s="3">
        <v>5</v>
      </c>
      <c r="I126" s="3" t="s">
        <v>9</v>
      </c>
    </row>
    <row r="127" spans="1:9" ht="30" customHeight="1">
      <c r="A127" s="12"/>
      <c r="B127" s="12" t="s">
        <v>239</v>
      </c>
      <c r="C127" s="13" t="s">
        <v>56</v>
      </c>
      <c r="D127" s="12" t="s">
        <v>136</v>
      </c>
      <c r="E127" s="12" t="s">
        <v>49</v>
      </c>
      <c r="F127" s="12" t="s">
        <v>100</v>
      </c>
      <c r="G127" s="12" t="s">
        <v>116</v>
      </c>
      <c r="H127" s="3">
        <v>2</v>
      </c>
      <c r="I127" s="3" t="s">
        <v>9</v>
      </c>
    </row>
    <row r="128" spans="1:9" ht="30" customHeight="1">
      <c r="A128" s="12"/>
      <c r="B128" s="12" t="s">
        <v>239</v>
      </c>
      <c r="C128" s="13" t="s">
        <v>56</v>
      </c>
      <c r="D128" s="12" t="s">
        <v>136</v>
      </c>
      <c r="E128" s="12" t="s">
        <v>49</v>
      </c>
      <c r="F128" s="12" t="s">
        <v>100</v>
      </c>
      <c r="G128" s="12" t="s">
        <v>116</v>
      </c>
      <c r="H128" s="3">
        <v>2</v>
      </c>
      <c r="I128" s="3" t="s">
        <v>9</v>
      </c>
    </row>
    <row r="129" spans="1:9" ht="30" customHeight="1">
      <c r="A129" s="12"/>
      <c r="B129" s="12" t="s">
        <v>239</v>
      </c>
      <c r="C129" s="13" t="s">
        <v>56</v>
      </c>
      <c r="D129" s="12" t="s">
        <v>136</v>
      </c>
      <c r="E129" s="12" t="s">
        <v>49</v>
      </c>
      <c r="F129" s="12" t="s">
        <v>100</v>
      </c>
      <c r="G129" s="12" t="s">
        <v>116</v>
      </c>
      <c r="H129" s="3">
        <v>2</v>
      </c>
      <c r="I129" s="3" t="s">
        <v>9</v>
      </c>
    </row>
    <row r="130" spans="1:9" ht="30" customHeight="1">
      <c r="A130" s="12"/>
      <c r="B130" s="12" t="s">
        <v>239</v>
      </c>
      <c r="C130" s="13" t="s">
        <v>192</v>
      </c>
      <c r="D130" s="12" t="s">
        <v>136</v>
      </c>
      <c r="E130" s="12" t="s">
        <v>49</v>
      </c>
      <c r="F130" s="12" t="s">
        <v>89</v>
      </c>
      <c r="G130" s="12" t="s">
        <v>98</v>
      </c>
      <c r="H130" s="3">
        <v>28</v>
      </c>
      <c r="I130" s="3" t="s">
        <v>9</v>
      </c>
    </row>
    <row r="131" spans="1:9" ht="30" customHeight="1">
      <c r="A131" s="12"/>
      <c r="B131" s="12" t="s">
        <v>239</v>
      </c>
      <c r="C131" s="13" t="s">
        <v>192</v>
      </c>
      <c r="D131" s="12" t="s">
        <v>136</v>
      </c>
      <c r="E131" s="12" t="s">
        <v>49</v>
      </c>
      <c r="F131" s="12" t="s">
        <v>89</v>
      </c>
      <c r="G131" s="12" t="s">
        <v>98</v>
      </c>
      <c r="H131" s="3">
        <v>5</v>
      </c>
      <c r="I131" s="3" t="s">
        <v>9</v>
      </c>
    </row>
    <row r="132" spans="1:9" ht="30" customHeight="1">
      <c r="A132" s="12"/>
      <c r="B132" s="12" t="s">
        <v>239</v>
      </c>
      <c r="C132" s="13" t="s">
        <v>61</v>
      </c>
      <c r="D132" s="12" t="s">
        <v>136</v>
      </c>
      <c r="E132" s="12" t="s">
        <v>49</v>
      </c>
      <c r="F132" s="12" t="s">
        <v>89</v>
      </c>
      <c r="G132" s="12" t="s">
        <v>116</v>
      </c>
      <c r="H132" s="3">
        <v>7</v>
      </c>
      <c r="I132" s="3" t="s">
        <v>9</v>
      </c>
    </row>
    <row r="133" spans="1:9" ht="30" customHeight="1">
      <c r="A133" s="12"/>
      <c r="B133" s="12" t="s">
        <v>239</v>
      </c>
      <c r="C133" s="13" t="s">
        <v>61</v>
      </c>
      <c r="D133" s="12" t="s">
        <v>136</v>
      </c>
      <c r="E133" s="12" t="s">
        <v>49</v>
      </c>
      <c r="F133" s="12" t="s">
        <v>89</v>
      </c>
      <c r="G133" s="12" t="s">
        <v>116</v>
      </c>
      <c r="H133" s="3">
        <v>5</v>
      </c>
      <c r="I133" s="3" t="s">
        <v>9</v>
      </c>
    </row>
    <row r="134" spans="1:9" ht="30" customHeight="1">
      <c r="A134" s="12"/>
      <c r="B134" s="12" t="s">
        <v>239</v>
      </c>
      <c r="C134" s="13" t="s">
        <v>216</v>
      </c>
      <c r="D134" s="12" t="s">
        <v>136</v>
      </c>
      <c r="E134" s="12" t="s">
        <v>49</v>
      </c>
      <c r="F134" s="12" t="s">
        <v>217</v>
      </c>
      <c r="G134" s="12" t="s">
        <v>39</v>
      </c>
      <c r="H134" s="26">
        <v>1</v>
      </c>
      <c r="I134" s="3" t="s">
        <v>9</v>
      </c>
    </row>
    <row r="135" spans="1:9" ht="30" customHeight="1">
      <c r="A135" s="12"/>
      <c r="B135" s="12" t="s">
        <v>239</v>
      </c>
      <c r="C135" s="13" t="s">
        <v>223</v>
      </c>
      <c r="D135" s="12" t="s">
        <v>136</v>
      </c>
      <c r="E135" s="12" t="s">
        <v>49</v>
      </c>
      <c r="F135" s="12" t="s">
        <v>224</v>
      </c>
      <c r="G135" s="12" t="s">
        <v>98</v>
      </c>
      <c r="H135" s="26">
        <v>4</v>
      </c>
      <c r="I135" s="3" t="s">
        <v>9</v>
      </c>
    </row>
    <row r="136" spans="1:9" ht="30" customHeight="1">
      <c r="A136" s="12"/>
      <c r="B136" s="12" t="s">
        <v>239</v>
      </c>
      <c r="C136" s="13" t="s">
        <v>225</v>
      </c>
      <c r="D136" s="12" t="s">
        <v>136</v>
      </c>
      <c r="E136" s="12" t="s">
        <v>49</v>
      </c>
      <c r="F136" s="12" t="s">
        <v>224</v>
      </c>
      <c r="G136" s="12" t="s">
        <v>38</v>
      </c>
      <c r="H136" s="26">
        <v>2</v>
      </c>
      <c r="I136" s="3" t="s">
        <v>9</v>
      </c>
    </row>
    <row r="137" spans="1:9" ht="30" customHeight="1">
      <c r="A137" s="12"/>
      <c r="B137" s="12" t="s">
        <v>239</v>
      </c>
      <c r="C137" s="13" t="s">
        <v>154</v>
      </c>
      <c r="D137" s="12" t="s">
        <v>152</v>
      </c>
      <c r="E137" s="12" t="s">
        <v>47</v>
      </c>
      <c r="F137" s="12" t="s">
        <v>153</v>
      </c>
      <c r="G137" s="12" t="s">
        <v>116</v>
      </c>
      <c r="H137" s="3">
        <v>5</v>
      </c>
      <c r="I137" s="3" t="s">
        <v>9</v>
      </c>
    </row>
    <row r="138" spans="1:9" ht="30" customHeight="1">
      <c r="A138" s="12"/>
      <c r="B138" s="12" t="s">
        <v>239</v>
      </c>
      <c r="C138" s="13" t="s">
        <v>155</v>
      </c>
      <c r="D138" s="12" t="s">
        <v>152</v>
      </c>
      <c r="E138" s="12" t="s">
        <v>47</v>
      </c>
      <c r="F138" s="12" t="s">
        <v>153</v>
      </c>
      <c r="G138" s="12" t="s">
        <v>39</v>
      </c>
      <c r="H138" s="3">
        <v>2</v>
      </c>
      <c r="I138" s="3" t="s">
        <v>9</v>
      </c>
    </row>
    <row r="139" spans="1:9" ht="30" customHeight="1">
      <c r="A139" s="12"/>
      <c r="B139" s="12" t="s">
        <v>239</v>
      </c>
      <c r="C139" s="13" t="s">
        <v>178</v>
      </c>
      <c r="D139" s="12" t="s">
        <v>152</v>
      </c>
      <c r="E139" s="12" t="s">
        <v>47</v>
      </c>
      <c r="F139" s="12" t="s">
        <v>87</v>
      </c>
      <c r="G139" s="12" t="s">
        <v>116</v>
      </c>
      <c r="H139" s="3">
        <v>6</v>
      </c>
      <c r="I139" s="3" t="s">
        <v>9</v>
      </c>
    </row>
    <row r="140" spans="1:9" ht="30" customHeight="1">
      <c r="A140" s="12"/>
      <c r="B140" s="12" t="s">
        <v>239</v>
      </c>
      <c r="C140" s="13" t="s">
        <v>193</v>
      </c>
      <c r="D140" s="12" t="s">
        <v>152</v>
      </c>
      <c r="E140" s="12" t="s">
        <v>47</v>
      </c>
      <c r="F140" s="12" t="s">
        <v>89</v>
      </c>
      <c r="G140" s="12" t="s">
        <v>98</v>
      </c>
      <c r="H140" s="3">
        <v>7</v>
      </c>
      <c r="I140" s="3" t="s">
        <v>9</v>
      </c>
    </row>
    <row r="141" spans="1:9" ht="30" customHeight="1">
      <c r="A141" s="12"/>
      <c r="B141" s="12" t="s">
        <v>239</v>
      </c>
      <c r="C141" s="13" t="s">
        <v>46</v>
      </c>
      <c r="D141" s="12" t="s">
        <v>152</v>
      </c>
      <c r="E141" s="12" t="s">
        <v>47</v>
      </c>
      <c r="F141" s="12" t="s">
        <v>89</v>
      </c>
      <c r="G141" s="12" t="s">
        <v>116</v>
      </c>
      <c r="H141" s="3">
        <v>7</v>
      </c>
      <c r="I141" s="3" t="s">
        <v>9</v>
      </c>
    </row>
    <row r="142" spans="1:9" ht="30" customHeight="1">
      <c r="A142" s="12"/>
      <c r="B142" s="12" t="s">
        <v>239</v>
      </c>
      <c r="C142" s="13" t="s">
        <v>194</v>
      </c>
      <c r="D142" s="12" t="s">
        <v>152</v>
      </c>
      <c r="E142" s="12" t="s">
        <v>47</v>
      </c>
      <c r="F142" s="12" t="s">
        <v>89</v>
      </c>
      <c r="G142" s="12" t="s">
        <v>38</v>
      </c>
      <c r="H142" s="26">
        <v>3</v>
      </c>
      <c r="I142" s="3" t="s">
        <v>9</v>
      </c>
    </row>
    <row r="143" spans="1:9" ht="30" customHeight="1">
      <c r="A143" s="12"/>
      <c r="B143" s="12" t="s">
        <v>239</v>
      </c>
      <c r="C143" s="13" t="s">
        <v>226</v>
      </c>
      <c r="D143" s="12" t="s">
        <v>152</v>
      </c>
      <c r="E143" s="12" t="s">
        <v>47</v>
      </c>
      <c r="F143" s="12" t="s">
        <v>227</v>
      </c>
      <c r="G143" s="12" t="s">
        <v>98</v>
      </c>
      <c r="H143" s="26">
        <v>8</v>
      </c>
      <c r="I143" s="3" t="s">
        <v>9</v>
      </c>
    </row>
    <row r="144" spans="1:9" ht="30" customHeight="1">
      <c r="A144" s="12"/>
      <c r="B144" s="12" t="s">
        <v>239</v>
      </c>
      <c r="C144" s="13" t="s">
        <v>233</v>
      </c>
      <c r="D144" s="12" t="s">
        <v>152</v>
      </c>
      <c r="E144" s="12" t="s">
        <v>47</v>
      </c>
      <c r="F144" s="24" t="s">
        <v>255</v>
      </c>
      <c r="G144" s="12" t="s">
        <v>98</v>
      </c>
      <c r="H144" s="26">
        <v>10</v>
      </c>
      <c r="I144" s="3" t="s">
        <v>9</v>
      </c>
    </row>
    <row r="145" spans="1:9" ht="38.25">
      <c r="A145" s="12" t="s">
        <v>172</v>
      </c>
      <c r="B145" s="12" t="s">
        <v>239</v>
      </c>
      <c r="C145" s="13" t="s">
        <v>173</v>
      </c>
      <c r="D145" s="12" t="s">
        <v>174</v>
      </c>
      <c r="E145" s="12" t="s">
        <v>52</v>
      </c>
      <c r="F145" s="12" t="s">
        <v>87</v>
      </c>
      <c r="G145" s="12" t="s">
        <v>98</v>
      </c>
      <c r="H145" s="41">
        <v>22</v>
      </c>
      <c r="I145" s="3" t="s">
        <v>9</v>
      </c>
    </row>
    <row r="146" spans="1:9" ht="38.25">
      <c r="A146" s="12" t="s">
        <v>175</v>
      </c>
      <c r="B146" s="12" t="s">
        <v>239</v>
      </c>
      <c r="C146" s="13" t="s">
        <v>58</v>
      </c>
      <c r="D146" s="12" t="s">
        <v>174</v>
      </c>
      <c r="E146" s="12" t="s">
        <v>52</v>
      </c>
      <c r="F146" s="12" t="s">
        <v>87</v>
      </c>
      <c r="G146" s="12" t="s">
        <v>116</v>
      </c>
      <c r="H146" s="3">
        <v>17</v>
      </c>
      <c r="I146" s="3" t="s">
        <v>9</v>
      </c>
    </row>
    <row r="147" spans="1:9" ht="38.25">
      <c r="A147" s="12" t="s">
        <v>176</v>
      </c>
      <c r="B147" s="12" t="s">
        <v>239</v>
      </c>
      <c r="C147" s="13" t="s">
        <v>177</v>
      </c>
      <c r="D147" s="12" t="s">
        <v>174</v>
      </c>
      <c r="E147" s="12" t="s">
        <v>52</v>
      </c>
      <c r="F147" s="12" t="s">
        <v>87</v>
      </c>
      <c r="G147" s="12" t="s">
        <v>38</v>
      </c>
      <c r="H147" s="3">
        <v>5</v>
      </c>
      <c r="I147" s="3" t="s">
        <v>9</v>
      </c>
    </row>
    <row r="148" spans="1:9" ht="38.25">
      <c r="A148" s="12"/>
      <c r="B148" s="12" t="s">
        <v>239</v>
      </c>
      <c r="C148" s="13" t="s">
        <v>190</v>
      </c>
      <c r="D148" s="12" t="s">
        <v>174</v>
      </c>
      <c r="E148" s="12" t="s">
        <v>52</v>
      </c>
      <c r="F148" s="12" t="s">
        <v>102</v>
      </c>
      <c r="G148" s="12" t="s">
        <v>98</v>
      </c>
      <c r="H148" s="3">
        <v>8</v>
      </c>
      <c r="I148" s="3" t="s">
        <v>9</v>
      </c>
    </row>
    <row r="149" spans="1:9" ht="38.25">
      <c r="A149" s="12"/>
      <c r="B149" s="12" t="s">
        <v>239</v>
      </c>
      <c r="C149" s="13" t="s">
        <v>190</v>
      </c>
      <c r="D149" s="12" t="s">
        <v>174</v>
      </c>
      <c r="E149" s="12" t="s">
        <v>52</v>
      </c>
      <c r="F149" s="12" t="s">
        <v>102</v>
      </c>
      <c r="G149" s="12" t="s">
        <v>98</v>
      </c>
      <c r="H149" s="3">
        <v>8</v>
      </c>
      <c r="I149" s="3" t="s">
        <v>9</v>
      </c>
    </row>
    <row r="150" spans="1:9" ht="38.25">
      <c r="A150" s="12" t="s">
        <v>200</v>
      </c>
      <c r="B150" s="12" t="s">
        <v>239</v>
      </c>
      <c r="C150" s="13" t="s">
        <v>201</v>
      </c>
      <c r="D150" s="12" t="s">
        <v>174</v>
      </c>
      <c r="E150" s="12" t="s">
        <v>52</v>
      </c>
      <c r="F150" s="12" t="s">
        <v>89</v>
      </c>
      <c r="G150" s="12" t="s">
        <v>98</v>
      </c>
      <c r="H150" s="26">
        <v>16</v>
      </c>
      <c r="I150" s="3" t="s">
        <v>9</v>
      </c>
    </row>
    <row r="151" spans="1:9" ht="38.25">
      <c r="A151" s="12" t="s">
        <v>202</v>
      </c>
      <c r="B151" s="12" t="s">
        <v>239</v>
      </c>
      <c r="C151" s="13" t="s">
        <v>54</v>
      </c>
      <c r="D151" s="12" t="s">
        <v>174</v>
      </c>
      <c r="E151" s="12" t="s">
        <v>52</v>
      </c>
      <c r="F151" s="12" t="s">
        <v>89</v>
      </c>
      <c r="G151" s="12" t="s">
        <v>116</v>
      </c>
      <c r="H151" s="26">
        <v>9</v>
      </c>
      <c r="I151" s="3" t="s">
        <v>9</v>
      </c>
    </row>
    <row r="152" spans="1:9" ht="30" customHeight="1">
      <c r="A152" s="12" t="s">
        <v>146</v>
      </c>
      <c r="B152" s="12" t="s">
        <v>239</v>
      </c>
      <c r="C152" s="13" t="s">
        <v>147</v>
      </c>
      <c r="D152" s="12" t="s">
        <v>148</v>
      </c>
      <c r="E152" s="12" t="s">
        <v>48</v>
      </c>
      <c r="F152" s="12" t="s">
        <v>101</v>
      </c>
      <c r="G152" s="12" t="s">
        <v>98</v>
      </c>
      <c r="H152" s="3">
        <v>14</v>
      </c>
      <c r="I152" s="3" t="s">
        <v>9</v>
      </c>
    </row>
    <row r="153" spans="1:9" ht="30" customHeight="1">
      <c r="A153" s="12" t="s">
        <v>149</v>
      </c>
      <c r="B153" s="12" t="s">
        <v>239</v>
      </c>
      <c r="C153" s="13" t="s">
        <v>59</v>
      </c>
      <c r="D153" s="12" t="s">
        <v>148</v>
      </c>
      <c r="E153" s="12" t="s">
        <v>48</v>
      </c>
      <c r="F153" s="12" t="s">
        <v>101</v>
      </c>
      <c r="G153" s="12" t="s">
        <v>116</v>
      </c>
      <c r="H153" s="3">
        <v>5</v>
      </c>
      <c r="I153" s="3" t="s">
        <v>9</v>
      </c>
    </row>
    <row r="154" spans="1:9" ht="30" customHeight="1">
      <c r="A154" s="12" t="s">
        <v>161</v>
      </c>
      <c r="B154" s="12" t="s">
        <v>239</v>
      </c>
      <c r="C154" s="13" t="s">
        <v>162</v>
      </c>
      <c r="D154" s="12" t="s">
        <v>148</v>
      </c>
      <c r="E154" s="12" t="s">
        <v>48</v>
      </c>
      <c r="F154" s="12" t="s">
        <v>85</v>
      </c>
      <c r="G154" s="12" t="s">
        <v>98</v>
      </c>
      <c r="H154" s="3">
        <v>16</v>
      </c>
      <c r="I154" s="3" t="s">
        <v>9</v>
      </c>
    </row>
    <row r="155" spans="1:9" ht="30" customHeight="1">
      <c r="A155" s="12" t="s">
        <v>179</v>
      </c>
      <c r="B155" s="12" t="s">
        <v>239</v>
      </c>
      <c r="C155" s="13" t="s">
        <v>180</v>
      </c>
      <c r="D155" s="12" t="s">
        <v>148</v>
      </c>
      <c r="E155" s="12" t="s">
        <v>48</v>
      </c>
      <c r="F155" s="12" t="s">
        <v>87</v>
      </c>
      <c r="G155" s="12" t="s">
        <v>98</v>
      </c>
      <c r="H155" s="3">
        <v>5</v>
      </c>
      <c r="I155" s="3" t="s">
        <v>9</v>
      </c>
    </row>
    <row r="156" spans="1:9" ht="30" customHeight="1">
      <c r="A156" s="12"/>
      <c r="B156" s="12" t="s">
        <v>239</v>
      </c>
      <c r="C156" s="13" t="s">
        <v>57</v>
      </c>
      <c r="D156" s="12" t="s">
        <v>148</v>
      </c>
      <c r="E156" s="12" t="s">
        <v>48</v>
      </c>
      <c r="F156" s="12" t="s">
        <v>87</v>
      </c>
      <c r="G156" s="12" t="s">
        <v>38</v>
      </c>
      <c r="H156" s="3">
        <v>2</v>
      </c>
      <c r="I156" s="3" t="s">
        <v>9</v>
      </c>
    </row>
    <row r="157" spans="1:9" ht="30" customHeight="1">
      <c r="A157" s="12" t="s">
        <v>181</v>
      </c>
      <c r="B157" s="12" t="s">
        <v>239</v>
      </c>
      <c r="C157" s="13" t="s">
        <v>51</v>
      </c>
      <c r="D157" s="12" t="s">
        <v>148</v>
      </c>
      <c r="E157" s="12" t="s">
        <v>48</v>
      </c>
      <c r="F157" s="12" t="s">
        <v>87</v>
      </c>
      <c r="G157" s="12" t="s">
        <v>39</v>
      </c>
      <c r="H157" s="3">
        <v>2</v>
      </c>
      <c r="I157" s="3" t="s">
        <v>9</v>
      </c>
    </row>
    <row r="158" spans="1:9" ht="30" customHeight="1">
      <c r="A158" s="12" t="s">
        <v>203</v>
      </c>
      <c r="B158" s="12" t="s">
        <v>239</v>
      </c>
      <c r="C158" s="13" t="s">
        <v>204</v>
      </c>
      <c r="D158" s="12" t="s">
        <v>148</v>
      </c>
      <c r="E158" s="12" t="s">
        <v>48</v>
      </c>
      <c r="F158" s="12" t="s">
        <v>89</v>
      </c>
      <c r="G158" s="12" t="s">
        <v>98</v>
      </c>
      <c r="H158" s="26">
        <v>4</v>
      </c>
      <c r="I158" s="3" t="s">
        <v>9</v>
      </c>
    </row>
    <row r="159" spans="1:9" ht="30" customHeight="1">
      <c r="A159" s="12"/>
      <c r="B159" s="12" t="s">
        <v>239</v>
      </c>
      <c r="C159" s="13" t="s">
        <v>204</v>
      </c>
      <c r="D159" s="12" t="s">
        <v>148</v>
      </c>
      <c r="E159" s="12" t="s">
        <v>48</v>
      </c>
      <c r="F159" s="12" t="s">
        <v>89</v>
      </c>
      <c r="G159" s="12" t="s">
        <v>98</v>
      </c>
      <c r="H159" s="26">
        <v>2</v>
      </c>
      <c r="I159" s="3" t="s">
        <v>9</v>
      </c>
    </row>
    <row r="160" spans="1:9" ht="15" hidden="1" outlineLevel="1">
      <c r="A160" s="12"/>
      <c r="B160" s="12"/>
      <c r="C160" s="13"/>
      <c r="D160" s="12"/>
      <c r="E160" s="12"/>
      <c r="F160" s="12"/>
      <c r="G160" s="12"/>
      <c r="H160" s="26">
        <f>SUM(H112:H159)</f>
        <v>312</v>
      </c>
      <c r="I160" s="3"/>
    </row>
    <row r="161" spans="1:9" ht="38.25" hidden="1" outlineLevel="1">
      <c r="A161" s="12" t="s">
        <v>211</v>
      </c>
      <c r="B161" s="12" t="s">
        <v>239</v>
      </c>
      <c r="C161" s="13" t="s">
        <v>82</v>
      </c>
      <c r="D161" s="12" t="s">
        <v>188</v>
      </c>
      <c r="E161" s="12" t="s">
        <v>45</v>
      </c>
      <c r="F161" s="12" t="s">
        <v>114</v>
      </c>
      <c r="G161" s="12" t="s">
        <v>40</v>
      </c>
      <c r="H161" s="3" t="s">
        <v>9</v>
      </c>
      <c r="I161" s="3">
        <v>10</v>
      </c>
    </row>
    <row r="162" spans="1:9" ht="51" hidden="1" outlineLevel="1">
      <c r="A162" s="12"/>
      <c r="B162" s="12" t="s">
        <v>239</v>
      </c>
      <c r="C162" s="13" t="s">
        <v>185</v>
      </c>
      <c r="D162" s="12" t="s">
        <v>186</v>
      </c>
      <c r="E162" s="12" t="s">
        <v>37</v>
      </c>
      <c r="F162" s="12" t="s">
        <v>115</v>
      </c>
      <c r="G162" s="12" t="s">
        <v>40</v>
      </c>
      <c r="H162" s="3" t="s">
        <v>9</v>
      </c>
      <c r="I162" s="3"/>
    </row>
    <row r="163" spans="1:9" ht="15" hidden="1" outlineLevel="1">
      <c r="A163" s="12"/>
      <c r="B163" s="12"/>
      <c r="C163" s="13"/>
      <c r="D163" s="12"/>
      <c r="E163" s="12"/>
      <c r="F163" s="12"/>
      <c r="G163" s="12"/>
      <c r="H163" s="3"/>
      <c r="I163" s="3"/>
    </row>
    <row r="164" spans="1:9" ht="15" hidden="1" outlineLevel="1">
      <c r="A164" s="12"/>
      <c r="B164" s="47"/>
      <c r="C164" s="46"/>
      <c r="D164" s="47"/>
      <c r="E164" s="47"/>
      <c r="F164" s="47"/>
      <c r="G164" s="47"/>
      <c r="H164" s="49"/>
      <c r="I164" s="48"/>
    </row>
    <row r="165" spans="1:9" ht="55.5" customHeight="1" hidden="1" outlineLevel="1">
      <c r="A165" s="12"/>
      <c r="B165" s="12" t="s">
        <v>248</v>
      </c>
      <c r="C165" s="13" t="s">
        <v>78</v>
      </c>
      <c r="D165" s="12" t="s">
        <v>183</v>
      </c>
      <c r="E165" s="12" t="s">
        <v>67</v>
      </c>
      <c r="F165" s="12" t="s">
        <v>114</v>
      </c>
      <c r="G165" s="12" t="s">
        <v>40</v>
      </c>
      <c r="H165" s="3" t="s">
        <v>9</v>
      </c>
      <c r="I165" s="3">
        <v>4</v>
      </c>
    </row>
    <row r="166" spans="1:9" ht="25.5" hidden="1" outlineLevel="1">
      <c r="A166" s="12"/>
      <c r="B166" s="12" t="s">
        <v>237</v>
      </c>
      <c r="C166" s="13" t="s">
        <v>117</v>
      </c>
      <c r="D166" s="12" t="s">
        <v>118</v>
      </c>
      <c r="E166" s="12" t="s">
        <v>7</v>
      </c>
      <c r="F166" s="12" t="s">
        <v>40</v>
      </c>
      <c r="G166" s="12" t="s">
        <v>40</v>
      </c>
      <c r="H166" s="3" t="s">
        <v>9</v>
      </c>
      <c r="I166" s="3">
        <v>111</v>
      </c>
    </row>
    <row r="167" spans="1:9" ht="63.75" hidden="1" outlineLevel="1">
      <c r="A167" s="12"/>
      <c r="B167" s="12" t="s">
        <v>237</v>
      </c>
      <c r="C167" s="20" t="s">
        <v>244</v>
      </c>
      <c r="D167" s="20" t="s">
        <v>245</v>
      </c>
      <c r="E167" s="19" t="s">
        <v>246</v>
      </c>
      <c r="F167" s="12"/>
      <c r="G167" s="12" t="s">
        <v>40</v>
      </c>
      <c r="H167" s="3" t="s">
        <v>9</v>
      </c>
      <c r="I167" s="3"/>
    </row>
    <row r="168" spans="1:9" ht="42.75" customHeight="1" hidden="1" outlineLevel="1">
      <c r="A168" s="12"/>
      <c r="B168" s="12" t="s">
        <v>237</v>
      </c>
      <c r="C168" s="13" t="s">
        <v>264</v>
      </c>
      <c r="D168" s="12" t="s">
        <v>143</v>
      </c>
      <c r="E168" s="12" t="s">
        <v>144</v>
      </c>
      <c r="F168" s="12" t="s">
        <v>251</v>
      </c>
      <c r="G168" s="12" t="s">
        <v>40</v>
      </c>
      <c r="H168" s="3" t="s">
        <v>9</v>
      </c>
      <c r="I168" s="3"/>
    </row>
    <row r="169" spans="1:9" ht="42" customHeight="1" hidden="1" outlineLevel="1">
      <c r="A169" s="12"/>
      <c r="B169" s="12" t="s">
        <v>237</v>
      </c>
      <c r="C169" s="13" t="s">
        <v>142</v>
      </c>
      <c r="D169" s="12" t="s">
        <v>143</v>
      </c>
      <c r="E169" s="12" t="s">
        <v>144</v>
      </c>
      <c r="F169" s="12" t="s">
        <v>145</v>
      </c>
      <c r="G169" s="12" t="s">
        <v>40</v>
      </c>
      <c r="H169" s="3" t="s">
        <v>9</v>
      </c>
      <c r="I169" s="3"/>
    </row>
    <row r="170" spans="1:9" ht="42" customHeight="1" hidden="1" outlineLevel="1">
      <c r="A170" s="12"/>
      <c r="B170" s="12" t="s">
        <v>237</v>
      </c>
      <c r="C170" s="13" t="s">
        <v>184</v>
      </c>
      <c r="D170" s="12" t="s">
        <v>143</v>
      </c>
      <c r="E170" s="12" t="s">
        <v>144</v>
      </c>
      <c r="F170" s="12" t="s">
        <v>115</v>
      </c>
      <c r="G170" s="12" t="s">
        <v>40</v>
      </c>
      <c r="H170" s="3" t="s">
        <v>9</v>
      </c>
      <c r="I170" s="3"/>
    </row>
    <row r="171" spans="1:9" ht="42" customHeight="1" hidden="1" outlineLevel="1">
      <c r="A171" s="12"/>
      <c r="B171" s="12" t="s">
        <v>237</v>
      </c>
      <c r="C171" s="13" t="s">
        <v>212</v>
      </c>
      <c r="D171" s="12" t="s">
        <v>143</v>
      </c>
      <c r="E171" s="12" t="s">
        <v>144</v>
      </c>
      <c r="F171" s="12" t="s">
        <v>114</v>
      </c>
      <c r="G171" s="12" t="s">
        <v>40</v>
      </c>
      <c r="H171" s="3" t="s">
        <v>9</v>
      </c>
      <c r="I171" s="3"/>
    </row>
    <row r="172" spans="1:9" ht="15" hidden="1" outlineLevel="1">
      <c r="A172" s="12"/>
      <c r="B172" s="47"/>
      <c r="C172" s="46"/>
      <c r="D172" s="47"/>
      <c r="E172" s="47"/>
      <c r="F172" s="47"/>
      <c r="G172" s="47"/>
      <c r="H172" s="49"/>
      <c r="I172" s="48"/>
    </row>
    <row r="173" spans="1:9" ht="44.25" customHeight="1" hidden="1" outlineLevel="1">
      <c r="A173" s="12"/>
      <c r="B173" s="12" t="s">
        <v>262</v>
      </c>
      <c r="C173" s="13" t="s">
        <v>82</v>
      </c>
      <c r="D173" s="12" t="s">
        <v>188</v>
      </c>
      <c r="E173" s="12" t="s">
        <v>45</v>
      </c>
      <c r="F173" s="12" t="s">
        <v>114</v>
      </c>
      <c r="G173" s="12" t="s">
        <v>40</v>
      </c>
      <c r="H173" s="3" t="s">
        <v>9</v>
      </c>
      <c r="I173" s="3">
        <v>1</v>
      </c>
    </row>
    <row r="174" spans="1:9" ht="57" customHeight="1" hidden="1" outlineLevel="1">
      <c r="A174" s="12"/>
      <c r="B174" s="12" t="s">
        <v>262</v>
      </c>
      <c r="C174" s="13" t="s">
        <v>78</v>
      </c>
      <c r="D174" s="12" t="s">
        <v>183</v>
      </c>
      <c r="E174" s="12" t="s">
        <v>67</v>
      </c>
      <c r="F174" s="12" t="s">
        <v>114</v>
      </c>
      <c r="G174" s="12" t="s">
        <v>40</v>
      </c>
      <c r="H174" s="3" t="s">
        <v>9</v>
      </c>
      <c r="I174" s="3">
        <v>2</v>
      </c>
    </row>
    <row r="175" spans="1:9" ht="63.75" hidden="1" outlineLevel="1">
      <c r="A175" s="12"/>
      <c r="B175" s="12" t="s">
        <v>263</v>
      </c>
      <c r="C175" s="13" t="s">
        <v>80</v>
      </c>
      <c r="D175" s="12" t="s">
        <v>218</v>
      </c>
      <c r="E175" s="12" t="s">
        <v>8</v>
      </c>
      <c r="F175" s="12" t="s">
        <v>111</v>
      </c>
      <c r="G175" s="12" t="s">
        <v>40</v>
      </c>
      <c r="H175" s="3" t="s">
        <v>9</v>
      </c>
      <c r="I175" s="3"/>
    </row>
    <row r="176" spans="1:9" ht="15" hidden="1" outlineLevel="1">
      <c r="A176" s="12"/>
      <c r="B176" s="47"/>
      <c r="C176" s="46"/>
      <c r="D176" s="47"/>
      <c r="E176" s="47"/>
      <c r="F176" s="47"/>
      <c r="G176" s="47"/>
      <c r="H176" s="48"/>
      <c r="I176" s="49"/>
    </row>
    <row r="177" spans="1:9" ht="51" hidden="1" outlineLevel="1">
      <c r="A177" s="12" t="s">
        <v>187</v>
      </c>
      <c r="B177" s="12" t="s">
        <v>238</v>
      </c>
      <c r="C177" s="13" t="s">
        <v>79</v>
      </c>
      <c r="D177" s="12" t="s">
        <v>183</v>
      </c>
      <c r="E177" s="12" t="s">
        <v>67</v>
      </c>
      <c r="F177" s="12" t="s">
        <v>115</v>
      </c>
      <c r="G177" s="12" t="s">
        <v>40</v>
      </c>
      <c r="H177" s="48" t="s">
        <v>9</v>
      </c>
      <c r="I177" s="26">
        <v>3</v>
      </c>
    </row>
    <row r="178" spans="1:9" ht="51" hidden="1" outlineLevel="1">
      <c r="A178" s="12" t="s">
        <v>210</v>
      </c>
      <c r="B178" s="12" t="s">
        <v>238</v>
      </c>
      <c r="C178" s="13" t="s">
        <v>78</v>
      </c>
      <c r="D178" s="12" t="s">
        <v>183</v>
      </c>
      <c r="E178" s="12" t="s">
        <v>67</v>
      </c>
      <c r="F178" s="12" t="s">
        <v>114</v>
      </c>
      <c r="G178" s="12" t="s">
        <v>40</v>
      </c>
      <c r="H178" s="48" t="s">
        <v>9</v>
      </c>
      <c r="I178" s="26">
        <v>4</v>
      </c>
    </row>
    <row r="179" spans="1:9" ht="38.25" hidden="1" outlineLevel="1">
      <c r="A179" s="12" t="s">
        <v>119</v>
      </c>
      <c r="B179" s="12" t="s">
        <v>238</v>
      </c>
      <c r="C179" s="13" t="s">
        <v>120</v>
      </c>
      <c r="D179" s="12" t="s">
        <v>121</v>
      </c>
      <c r="E179" s="12" t="s">
        <v>122</v>
      </c>
      <c r="F179" s="12" t="s">
        <v>40</v>
      </c>
      <c r="G179" s="12" t="s">
        <v>40</v>
      </c>
      <c r="H179" s="48" t="s">
        <v>9</v>
      </c>
      <c r="I179" s="26"/>
    </row>
    <row r="180" spans="1:9" ht="114.75" hidden="1" outlineLevel="1">
      <c r="A180" s="12" t="s">
        <v>127</v>
      </c>
      <c r="B180" s="12" t="s">
        <v>238</v>
      </c>
      <c r="C180" s="13" t="s">
        <v>243</v>
      </c>
      <c r="D180" s="12" t="s">
        <v>128</v>
      </c>
      <c r="E180" s="12" t="s">
        <v>129</v>
      </c>
      <c r="F180" s="12" t="s">
        <v>40</v>
      </c>
      <c r="G180" s="12" t="s">
        <v>40</v>
      </c>
      <c r="H180" s="48" t="s">
        <v>9</v>
      </c>
      <c r="I180" s="26"/>
    </row>
    <row r="181" spans="1:9" ht="63.75" hidden="1" outlineLevel="2">
      <c r="A181" s="12" t="s">
        <v>123</v>
      </c>
      <c r="B181" s="12" t="s">
        <v>238</v>
      </c>
      <c r="C181" s="13" t="s">
        <v>124</v>
      </c>
      <c r="D181" s="12" t="s">
        <v>125</v>
      </c>
      <c r="E181" s="12" t="s">
        <v>126</v>
      </c>
      <c r="F181" s="12" t="s">
        <v>40</v>
      </c>
      <c r="G181" s="12" t="s">
        <v>40</v>
      </c>
      <c r="H181" s="48" t="s">
        <v>9</v>
      </c>
      <c r="I181" s="26"/>
    </row>
    <row r="182" spans="1:9" ht="63.75" hidden="1" outlineLevel="2">
      <c r="A182" s="12" t="s">
        <v>219</v>
      </c>
      <c r="B182" s="15" t="s">
        <v>238</v>
      </c>
      <c r="C182" s="16" t="s">
        <v>220</v>
      </c>
      <c r="D182" s="15" t="s">
        <v>221</v>
      </c>
      <c r="E182" s="15" t="s">
        <v>222</v>
      </c>
      <c r="F182" s="15" t="s">
        <v>111</v>
      </c>
      <c r="G182" s="15" t="s">
        <v>40</v>
      </c>
      <c r="H182" s="48" t="s">
        <v>9</v>
      </c>
      <c r="I182" s="26"/>
    </row>
    <row r="183" spans="2:9" ht="15.75" customHeight="1" hidden="1" outlineLevel="1" collapsed="1">
      <c r="B183" s="16" t="s">
        <v>257</v>
      </c>
      <c r="C183" s="16"/>
      <c r="D183" s="15"/>
      <c r="E183" s="15"/>
      <c r="F183" s="15"/>
      <c r="G183" s="15"/>
      <c r="H183" s="27">
        <f>H75+H90+H105+H160</f>
        <v>4151</v>
      </c>
      <c r="I183" s="27">
        <f>I76+I91+I106</f>
        <v>507</v>
      </c>
    </row>
    <row r="184" spans="2:9" ht="15" hidden="1" outlineLevel="1">
      <c r="B184" s="17"/>
      <c r="C184" s="18"/>
      <c r="D184" s="17"/>
      <c r="E184" s="17"/>
      <c r="F184" s="17"/>
      <c r="G184" s="17"/>
      <c r="H184" s="26"/>
      <c r="I184" s="26"/>
    </row>
    <row r="185" ht="15" collapsed="1"/>
  </sheetData>
  <sheetProtection/>
  <mergeCells count="1">
    <mergeCell ref="B2:I2"/>
  </mergeCells>
  <printOptions/>
  <pageMargins left="0.3937007874015748" right="0.11811023622047245" top="0.15748031496062992" bottom="0.15748031496062992" header="0.11811023622047245" footer="0.11811023622047245"/>
  <pageSetup fitToHeight="35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3"/>
  <sheetViews>
    <sheetView zoomScalePageLayoutView="0" workbookViewId="0" topLeftCell="A83">
      <selection activeCell="A2" sqref="A2:N2"/>
    </sheetView>
  </sheetViews>
  <sheetFormatPr defaultColWidth="9.140625" defaultRowHeight="15" outlineLevelRow="2" outlineLevelCol="1"/>
  <cols>
    <col min="1" max="1" width="24.00390625" style="0" customWidth="1"/>
    <col min="2" max="2" width="22.00390625" style="0" customWidth="1"/>
    <col min="3" max="3" width="9.7109375" style="0" customWidth="1"/>
    <col min="4" max="4" width="25.140625" style="0" customWidth="1"/>
    <col min="5" max="5" width="16.140625" style="0" customWidth="1"/>
    <col min="6" max="6" width="23.140625" style="0" customWidth="1"/>
    <col min="7" max="7" width="14.8515625" style="0" hidden="1" customWidth="1" outlineLevel="1"/>
    <col min="8" max="8" width="14.421875" style="0" hidden="1" customWidth="1" outlineLevel="1"/>
    <col min="9" max="9" width="14.7109375" style="0" customWidth="1" collapsed="1"/>
    <col min="10" max="10" width="12.8515625" style="0" customWidth="1"/>
    <col min="11" max="11" width="15.28125" style="0" customWidth="1"/>
    <col min="12" max="12" width="16.7109375" style="0" hidden="1" customWidth="1" outlineLevel="1"/>
    <col min="13" max="13" width="14.8515625" style="0" customWidth="1" collapsed="1"/>
    <col min="14" max="14" width="14.140625" style="0" customWidth="1"/>
    <col min="15" max="15" width="12.8515625" style="0" hidden="1" customWidth="1" outlineLevel="1"/>
    <col min="16" max="16" width="9.140625" style="0" customWidth="1" collapsed="1"/>
  </cols>
  <sheetData>
    <row r="1" spans="7:14" ht="15">
      <c r="G1" s="99" t="s">
        <v>256</v>
      </c>
      <c r="H1" s="99"/>
      <c r="M1" s="101" t="s">
        <v>258</v>
      </c>
      <c r="N1" s="101"/>
    </row>
    <row r="2" spans="1:14" ht="32.25" customHeight="1">
      <c r="A2" s="100" t="s">
        <v>273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5" ht="15">
      <c r="B3" s="1"/>
      <c r="C3" s="1"/>
      <c r="D3" s="1"/>
      <c r="E3" s="1"/>
      <c r="F3" s="1"/>
      <c r="G3" s="1"/>
      <c r="H3" s="1"/>
      <c r="I3" s="50"/>
      <c r="J3" s="50"/>
      <c r="K3" s="51"/>
      <c r="L3" s="51"/>
      <c r="M3" s="51"/>
      <c r="N3" s="51"/>
      <c r="O3" s="51"/>
    </row>
    <row r="4" spans="1:15" ht="69">
      <c r="A4" s="38" t="s">
        <v>4</v>
      </c>
      <c r="B4" s="39" t="s">
        <v>6</v>
      </c>
      <c r="C4" s="39" t="s">
        <v>235</v>
      </c>
      <c r="D4" s="38" t="s">
        <v>0</v>
      </c>
      <c r="E4" s="39" t="s">
        <v>109</v>
      </c>
      <c r="F4" s="43" t="s">
        <v>1</v>
      </c>
      <c r="G4" s="42" t="s">
        <v>2</v>
      </c>
      <c r="H4" s="42" t="s">
        <v>3</v>
      </c>
      <c r="I4" s="38" t="s">
        <v>269</v>
      </c>
      <c r="J4" s="38" t="s">
        <v>266</v>
      </c>
      <c r="K4" s="38" t="s">
        <v>70</v>
      </c>
      <c r="L4" s="38" t="s">
        <v>261</v>
      </c>
      <c r="M4" s="38" t="s">
        <v>267</v>
      </c>
      <c r="N4" s="66" t="s">
        <v>268</v>
      </c>
      <c r="O4" s="33" t="s">
        <v>254</v>
      </c>
    </row>
    <row r="5" spans="1:15" ht="30" customHeight="1">
      <c r="A5" s="12" t="s">
        <v>236</v>
      </c>
      <c r="B5" s="13" t="s">
        <v>131</v>
      </c>
      <c r="C5" s="12" t="s">
        <v>132</v>
      </c>
      <c r="D5" s="12" t="s">
        <v>41</v>
      </c>
      <c r="E5" s="12" t="s">
        <v>83</v>
      </c>
      <c r="F5" s="12" t="s">
        <v>98</v>
      </c>
      <c r="G5" s="3">
        <v>12</v>
      </c>
      <c r="H5" s="3" t="s">
        <v>9</v>
      </c>
      <c r="I5" s="29">
        <v>260227.38000000003</v>
      </c>
      <c r="J5" s="29">
        <v>1</v>
      </c>
      <c r="K5" s="64">
        <v>0.9815867633305919</v>
      </c>
      <c r="L5" s="34">
        <f aca="true" t="shared" si="0" ref="L5:L36">I5*J5*K5</f>
        <v>255435.75166420004</v>
      </c>
      <c r="M5" s="64">
        <v>0.043841828473549116</v>
      </c>
      <c r="N5" s="34">
        <f>L5*M5</f>
        <v>11198.770410473946</v>
      </c>
      <c r="O5" s="34">
        <f aca="true" t="shared" si="1" ref="O5:O36">G5*N5</f>
        <v>134385.24492568735</v>
      </c>
    </row>
    <row r="6" spans="1:15" ht="30" customHeight="1">
      <c r="A6" s="12" t="s">
        <v>236</v>
      </c>
      <c r="B6" s="13" t="s">
        <v>10</v>
      </c>
      <c r="C6" s="12" t="s">
        <v>132</v>
      </c>
      <c r="D6" s="12" t="s">
        <v>41</v>
      </c>
      <c r="E6" s="12" t="s">
        <v>83</v>
      </c>
      <c r="F6" s="12" t="s">
        <v>116</v>
      </c>
      <c r="G6" s="3">
        <v>22</v>
      </c>
      <c r="H6" s="3" t="s">
        <v>9</v>
      </c>
      <c r="I6" s="29">
        <v>821971.0800000001</v>
      </c>
      <c r="J6" s="29">
        <v>1</v>
      </c>
      <c r="K6" s="64">
        <v>0.983378769355243</v>
      </c>
      <c r="L6" s="64">
        <f t="shared" si="0"/>
        <v>808308.9090960001</v>
      </c>
      <c r="M6" s="64">
        <v>0.03417056460031376</v>
      </c>
      <c r="N6" s="34">
        <f aca="true" t="shared" si="2" ref="N6:N69">L6*M6</f>
        <v>27620.37179527401</v>
      </c>
      <c r="O6" s="34">
        <f t="shared" si="1"/>
        <v>607648.1794960282</v>
      </c>
    </row>
    <row r="7" spans="1:15" ht="30" customHeight="1">
      <c r="A7" s="12" t="s">
        <v>236</v>
      </c>
      <c r="B7" s="13" t="s">
        <v>62</v>
      </c>
      <c r="C7" s="12" t="s">
        <v>132</v>
      </c>
      <c r="D7" s="12" t="s">
        <v>41</v>
      </c>
      <c r="E7" s="12" t="s">
        <v>83</v>
      </c>
      <c r="F7" s="12" t="s">
        <v>39</v>
      </c>
      <c r="G7" s="3">
        <v>9</v>
      </c>
      <c r="H7" s="3" t="s">
        <v>9</v>
      </c>
      <c r="I7" s="29">
        <v>682740.22</v>
      </c>
      <c r="J7" s="29">
        <v>1</v>
      </c>
      <c r="K7" s="64">
        <v>0.9448550839949638</v>
      </c>
      <c r="L7" s="64">
        <f t="shared" si="0"/>
        <v>645090.5679148401</v>
      </c>
      <c r="M7" s="64">
        <v>0.15833802054845425</v>
      </c>
      <c r="N7" s="34">
        <f t="shared" si="2"/>
        <v>102142.36359811397</v>
      </c>
      <c r="O7" s="34">
        <f t="shared" si="1"/>
        <v>919281.2723830257</v>
      </c>
    </row>
    <row r="8" spans="1:15" ht="30" customHeight="1">
      <c r="A8" s="12" t="s">
        <v>236</v>
      </c>
      <c r="B8" s="13" t="s">
        <v>63</v>
      </c>
      <c r="C8" s="12" t="s">
        <v>132</v>
      </c>
      <c r="D8" s="12" t="s">
        <v>41</v>
      </c>
      <c r="E8" s="12" t="s">
        <v>103</v>
      </c>
      <c r="F8" s="12" t="s">
        <v>39</v>
      </c>
      <c r="G8" s="3">
        <v>1</v>
      </c>
      <c r="H8" s="3" t="s">
        <v>9</v>
      </c>
      <c r="I8" s="29">
        <v>2550490.47</v>
      </c>
      <c r="J8" s="29">
        <v>1</v>
      </c>
      <c r="K8" s="64">
        <v>1.074860407416539</v>
      </c>
      <c r="L8" s="64">
        <f t="shared" si="0"/>
        <v>2741421.2256962005</v>
      </c>
      <c r="M8" s="64">
        <v>0.18416957751841112</v>
      </c>
      <c r="N8" s="34">
        <f t="shared" si="2"/>
        <v>504886.38893647405</v>
      </c>
      <c r="O8" s="34">
        <f t="shared" si="1"/>
        <v>504886.38893647405</v>
      </c>
    </row>
    <row r="9" spans="1:15" ht="30" customHeight="1">
      <c r="A9" s="12" t="s">
        <v>236</v>
      </c>
      <c r="B9" s="13" t="s">
        <v>137</v>
      </c>
      <c r="C9" s="12" t="s">
        <v>132</v>
      </c>
      <c r="D9" s="12" t="s">
        <v>41</v>
      </c>
      <c r="E9" s="12" t="s">
        <v>84</v>
      </c>
      <c r="F9" s="12" t="s">
        <v>98</v>
      </c>
      <c r="G9" s="3">
        <v>209</v>
      </c>
      <c r="H9" s="3" t="s">
        <v>9</v>
      </c>
      <c r="I9" s="29">
        <v>151694.96000000002</v>
      </c>
      <c r="J9" s="29">
        <v>1</v>
      </c>
      <c r="K9" s="64">
        <v>0.9752982205223917</v>
      </c>
      <c r="L9" s="64">
        <f t="shared" si="0"/>
        <v>147947.82455021542</v>
      </c>
      <c r="M9" s="64">
        <v>0.0660491279422134</v>
      </c>
      <c r="N9" s="34">
        <f t="shared" si="2"/>
        <v>9771.824792489318</v>
      </c>
      <c r="O9" s="34">
        <f t="shared" si="1"/>
        <v>2042311.3816302675</v>
      </c>
    </row>
    <row r="10" spans="1:15" ht="30" customHeight="1">
      <c r="A10" s="12" t="s">
        <v>236</v>
      </c>
      <c r="B10" s="13" t="s">
        <v>137</v>
      </c>
      <c r="C10" s="12" t="s">
        <v>132</v>
      </c>
      <c r="D10" s="12" t="s">
        <v>41</v>
      </c>
      <c r="E10" s="12" t="s">
        <v>84</v>
      </c>
      <c r="F10" s="12" t="s">
        <v>98</v>
      </c>
      <c r="G10" s="3">
        <v>59</v>
      </c>
      <c r="H10" s="3" t="s">
        <v>9</v>
      </c>
      <c r="I10" s="29">
        <v>151694.96000000002</v>
      </c>
      <c r="J10" s="29">
        <v>1</v>
      </c>
      <c r="K10" s="64">
        <v>0.9722049317729982</v>
      </c>
      <c r="L10" s="64">
        <f t="shared" si="0"/>
        <v>147478.5882371077</v>
      </c>
      <c r="M10" s="64">
        <v>0.0630775530914729</v>
      </c>
      <c r="N10" s="34">
        <f t="shared" si="2"/>
        <v>9302.588479381631</v>
      </c>
      <c r="O10" s="34">
        <f t="shared" si="1"/>
        <v>548852.7202835162</v>
      </c>
    </row>
    <row r="11" spans="1:15" ht="30" customHeight="1">
      <c r="A11" s="12" t="s">
        <v>236</v>
      </c>
      <c r="B11" s="13" t="s">
        <v>137</v>
      </c>
      <c r="C11" s="12" t="s">
        <v>132</v>
      </c>
      <c r="D11" s="12" t="s">
        <v>41</v>
      </c>
      <c r="E11" s="12" t="s">
        <v>84</v>
      </c>
      <c r="F11" s="12" t="s">
        <v>98</v>
      </c>
      <c r="G11" s="3">
        <v>40</v>
      </c>
      <c r="H11" s="3" t="s">
        <v>9</v>
      </c>
      <c r="I11" s="29">
        <v>151694.96000000002</v>
      </c>
      <c r="J11" s="29">
        <v>1</v>
      </c>
      <c r="K11" s="64">
        <v>0.9855447395047575</v>
      </c>
      <c r="L11" s="64">
        <f t="shared" si="0"/>
        <v>149502.16983738463</v>
      </c>
      <c r="M11" s="64">
        <v>0.07575923541429652</v>
      </c>
      <c r="N11" s="34">
        <f t="shared" si="2"/>
        <v>11326.170079658563</v>
      </c>
      <c r="O11" s="34">
        <f t="shared" si="1"/>
        <v>453046.8031863425</v>
      </c>
    </row>
    <row r="12" spans="1:15" ht="30" customHeight="1">
      <c r="A12" s="12" t="s">
        <v>236</v>
      </c>
      <c r="B12" s="13" t="s">
        <v>11</v>
      </c>
      <c r="C12" s="12" t="s">
        <v>132</v>
      </c>
      <c r="D12" s="12" t="s">
        <v>41</v>
      </c>
      <c r="E12" s="12" t="s">
        <v>84</v>
      </c>
      <c r="F12" s="12" t="s">
        <v>116</v>
      </c>
      <c r="G12" s="3">
        <v>144</v>
      </c>
      <c r="H12" s="3" t="s">
        <v>9</v>
      </c>
      <c r="I12" s="29">
        <v>592628.4500000001</v>
      </c>
      <c r="J12" s="29">
        <v>1</v>
      </c>
      <c r="K12" s="64">
        <v>0.9799593809915809</v>
      </c>
      <c r="L12" s="64">
        <f t="shared" si="0"/>
        <v>580751.80902</v>
      </c>
      <c r="M12" s="64">
        <v>0.03863874747138529</v>
      </c>
      <c r="N12" s="34">
        <f t="shared" si="2"/>
        <v>22439.52249227396</v>
      </c>
      <c r="O12" s="34">
        <f t="shared" si="1"/>
        <v>3231291.2388874507</v>
      </c>
    </row>
    <row r="13" spans="1:15" ht="30" customHeight="1">
      <c r="A13" s="12" t="s">
        <v>236</v>
      </c>
      <c r="B13" s="13" t="s">
        <v>11</v>
      </c>
      <c r="C13" s="12" t="s">
        <v>132</v>
      </c>
      <c r="D13" s="12" t="s">
        <v>41</v>
      </c>
      <c r="E13" s="12" t="s">
        <v>84</v>
      </c>
      <c r="F13" s="12" t="s">
        <v>116</v>
      </c>
      <c r="G13" s="3">
        <v>43</v>
      </c>
      <c r="H13" s="3" t="s">
        <v>9</v>
      </c>
      <c r="I13" s="29">
        <v>592628.4500000001</v>
      </c>
      <c r="J13" s="29">
        <v>1</v>
      </c>
      <c r="K13" s="64">
        <v>0.9879644288714962</v>
      </c>
      <c r="L13" s="64">
        <f t="shared" si="0"/>
        <v>585495.82813725</v>
      </c>
      <c r="M13" s="64">
        <v>0.046428241335225495</v>
      </c>
      <c r="N13" s="34">
        <f t="shared" si="2"/>
        <v>27183.541609523956</v>
      </c>
      <c r="O13" s="34">
        <f t="shared" si="1"/>
        <v>1168892.2892095302</v>
      </c>
    </row>
    <row r="14" spans="1:15" ht="30" customHeight="1">
      <c r="A14" s="12" t="s">
        <v>236</v>
      </c>
      <c r="B14" s="13" t="s">
        <v>19</v>
      </c>
      <c r="C14" s="12" t="s">
        <v>132</v>
      </c>
      <c r="D14" s="12" t="s">
        <v>41</v>
      </c>
      <c r="E14" s="12" t="s">
        <v>84</v>
      </c>
      <c r="F14" s="12" t="s">
        <v>38</v>
      </c>
      <c r="G14" s="3">
        <v>18</v>
      </c>
      <c r="H14" s="3" t="s">
        <v>9</v>
      </c>
      <c r="I14" s="29">
        <v>726272.1900000001</v>
      </c>
      <c r="J14" s="29">
        <v>1</v>
      </c>
      <c r="K14" s="64">
        <v>0.9232793666316206</v>
      </c>
      <c r="L14" s="64">
        <f t="shared" si="0"/>
        <v>670552.1275853601</v>
      </c>
      <c r="M14" s="64">
        <v>0.14228974467087652</v>
      </c>
      <c r="N14" s="34">
        <f t="shared" si="2"/>
        <v>95412.6910226339</v>
      </c>
      <c r="O14" s="34">
        <f t="shared" si="1"/>
        <v>1717428.4384074102</v>
      </c>
    </row>
    <row r="15" spans="1:15" ht="30" customHeight="1">
      <c r="A15" s="12" t="s">
        <v>236</v>
      </c>
      <c r="B15" s="13" t="s">
        <v>30</v>
      </c>
      <c r="C15" s="12" t="s">
        <v>138</v>
      </c>
      <c r="D15" s="12" t="s">
        <v>68</v>
      </c>
      <c r="E15" s="12" t="s">
        <v>94</v>
      </c>
      <c r="F15" s="12" t="s">
        <v>116</v>
      </c>
      <c r="G15" s="41">
        <v>10</v>
      </c>
      <c r="H15" s="3" t="s">
        <v>9</v>
      </c>
      <c r="I15" s="29">
        <v>684248.47</v>
      </c>
      <c r="J15" s="29">
        <v>1.75</v>
      </c>
      <c r="K15" s="64">
        <v>0.973115337506564</v>
      </c>
      <c r="L15" s="64">
        <f t="shared" si="0"/>
        <v>1165242.1914392</v>
      </c>
      <c r="M15" s="64">
        <v>0.029577684100509316</v>
      </c>
      <c r="N15" s="34">
        <f t="shared" si="2"/>
        <v>34465.165438973854</v>
      </c>
      <c r="O15" s="34">
        <f t="shared" si="1"/>
        <v>344651.6543897386</v>
      </c>
    </row>
    <row r="16" spans="1:15" ht="30" customHeight="1">
      <c r="A16" s="12" t="s">
        <v>236</v>
      </c>
      <c r="B16" s="13" t="s">
        <v>33</v>
      </c>
      <c r="C16" s="12" t="s">
        <v>138</v>
      </c>
      <c r="D16" s="12" t="s">
        <v>68</v>
      </c>
      <c r="E16" s="12" t="s">
        <v>94</v>
      </c>
      <c r="F16" s="12" t="s">
        <v>38</v>
      </c>
      <c r="G16" s="3">
        <v>7</v>
      </c>
      <c r="H16" s="3" t="s">
        <v>9</v>
      </c>
      <c r="I16" s="29">
        <v>807752.3999999999</v>
      </c>
      <c r="J16" s="29">
        <v>1.75</v>
      </c>
      <c r="K16" s="64">
        <v>0.8258320155884402</v>
      </c>
      <c r="L16" s="64">
        <f t="shared" si="0"/>
        <v>1167368.6370296997</v>
      </c>
      <c r="M16" s="64">
        <v>0.12093573477414077</v>
      </c>
      <c r="N16" s="34">
        <f t="shared" si="2"/>
        <v>141176.58387147397</v>
      </c>
      <c r="O16" s="34">
        <f t="shared" si="1"/>
        <v>988236.0871003177</v>
      </c>
    </row>
    <row r="17" spans="1:15" ht="30" customHeight="1">
      <c r="A17" s="12" t="s">
        <v>236</v>
      </c>
      <c r="B17" s="13" t="s">
        <v>36</v>
      </c>
      <c r="C17" s="12" t="s">
        <v>138</v>
      </c>
      <c r="D17" s="12" t="s">
        <v>68</v>
      </c>
      <c r="E17" s="12" t="s">
        <v>94</v>
      </c>
      <c r="F17" s="12" t="s">
        <v>39</v>
      </c>
      <c r="G17" s="37">
        <v>7</v>
      </c>
      <c r="H17" s="3" t="s">
        <v>9</v>
      </c>
      <c r="I17" s="29">
        <v>976966.8600000001</v>
      </c>
      <c r="J17" s="29">
        <v>1.75</v>
      </c>
      <c r="K17" s="64">
        <v>0.7870562742531513</v>
      </c>
      <c r="L17" s="64">
        <f t="shared" si="0"/>
        <v>1345623.8195757002</v>
      </c>
      <c r="M17" s="64">
        <v>0.41624572677625227</v>
      </c>
      <c r="N17" s="34">
        <f t="shared" si="2"/>
        <v>560110.1647467238</v>
      </c>
      <c r="O17" s="34">
        <f t="shared" si="1"/>
        <v>3920771.1532270666</v>
      </c>
    </row>
    <row r="18" spans="1:15" ht="30" customHeight="1">
      <c r="A18" s="12" t="s">
        <v>236</v>
      </c>
      <c r="B18" s="13" t="s">
        <v>139</v>
      </c>
      <c r="C18" s="12" t="s">
        <v>132</v>
      </c>
      <c r="D18" s="12" t="s">
        <v>41</v>
      </c>
      <c r="E18" s="12" t="s">
        <v>140</v>
      </c>
      <c r="F18" s="12" t="s">
        <v>98</v>
      </c>
      <c r="G18" s="37">
        <v>48</v>
      </c>
      <c r="H18" s="3" t="s">
        <v>9</v>
      </c>
      <c r="I18" s="29">
        <v>139428</v>
      </c>
      <c r="J18" s="29">
        <v>1</v>
      </c>
      <c r="K18" s="64">
        <v>1.0028257942041772</v>
      </c>
      <c r="L18" s="64">
        <f t="shared" si="0"/>
        <v>139821.9948343</v>
      </c>
      <c r="M18" s="64">
        <v>0.05602443818554581</v>
      </c>
      <c r="N18" s="34">
        <f t="shared" si="2"/>
        <v>7833.448706573947</v>
      </c>
      <c r="O18" s="34">
        <f t="shared" si="1"/>
        <v>376005.5379155495</v>
      </c>
    </row>
    <row r="19" spans="1:15" ht="30" customHeight="1">
      <c r="A19" s="12" t="s">
        <v>236</v>
      </c>
      <c r="B19" s="13" t="s">
        <v>141</v>
      </c>
      <c r="C19" s="12" t="s">
        <v>132</v>
      </c>
      <c r="D19" s="12" t="s">
        <v>41</v>
      </c>
      <c r="E19" s="12" t="s">
        <v>140</v>
      </c>
      <c r="F19" s="12" t="s">
        <v>116</v>
      </c>
      <c r="G19" s="3">
        <v>36</v>
      </c>
      <c r="H19" s="3" t="s">
        <v>9</v>
      </c>
      <c r="I19" s="29">
        <v>658236.21</v>
      </c>
      <c r="J19" s="29">
        <v>1</v>
      </c>
      <c r="K19" s="64">
        <v>0.9965414620743821</v>
      </c>
      <c r="L19" s="64">
        <f t="shared" si="0"/>
        <v>655959.6751037</v>
      </c>
      <c r="M19" s="64">
        <v>0.028387956523440505</v>
      </c>
      <c r="N19" s="34">
        <f t="shared" si="2"/>
        <v>18621.354737973994</v>
      </c>
      <c r="O19" s="34">
        <f t="shared" si="1"/>
        <v>670368.7705670638</v>
      </c>
    </row>
    <row r="20" spans="1:15" ht="30" customHeight="1">
      <c r="A20" s="12" t="s">
        <v>236</v>
      </c>
      <c r="B20" s="13" t="s">
        <v>150</v>
      </c>
      <c r="C20" s="12" t="s">
        <v>132</v>
      </c>
      <c r="D20" s="12" t="s">
        <v>41</v>
      </c>
      <c r="E20" s="12" t="s">
        <v>104</v>
      </c>
      <c r="F20" s="12" t="s">
        <v>98</v>
      </c>
      <c r="G20" s="3">
        <v>12</v>
      </c>
      <c r="H20" s="3" t="s">
        <v>9</v>
      </c>
      <c r="I20" s="29">
        <v>270724.05000000005</v>
      </c>
      <c r="J20" s="29">
        <v>1</v>
      </c>
      <c r="K20" s="64">
        <v>0.9823006920301318</v>
      </c>
      <c r="L20" s="64">
        <f t="shared" si="0"/>
        <v>265932.4216642</v>
      </c>
      <c r="M20" s="64">
        <v>0.04299247979590404</v>
      </c>
      <c r="N20" s="34">
        <f t="shared" si="2"/>
        <v>11433.094265473952</v>
      </c>
      <c r="O20" s="34">
        <f t="shared" si="1"/>
        <v>137197.13118568744</v>
      </c>
    </row>
    <row r="21" spans="1:15" ht="30" customHeight="1">
      <c r="A21" s="12" t="s">
        <v>236</v>
      </c>
      <c r="B21" s="13" t="s">
        <v>151</v>
      </c>
      <c r="C21" s="12" t="s">
        <v>132</v>
      </c>
      <c r="D21" s="12" t="s">
        <v>41</v>
      </c>
      <c r="E21" s="12" t="s">
        <v>104</v>
      </c>
      <c r="F21" s="12" t="s">
        <v>116</v>
      </c>
      <c r="G21" s="3">
        <v>30</v>
      </c>
      <c r="H21" s="3" t="s">
        <v>9</v>
      </c>
      <c r="I21" s="29">
        <v>845464.0800000001</v>
      </c>
      <c r="J21" s="29">
        <v>1</v>
      </c>
      <c r="K21" s="64">
        <v>0.9838406252528198</v>
      </c>
      <c r="L21" s="64">
        <f t="shared" si="0"/>
        <v>831801.9090960001</v>
      </c>
      <c r="M21" s="64">
        <v>0.034311644122446916</v>
      </c>
      <c r="N21" s="34">
        <f t="shared" si="2"/>
        <v>28540.491085273898</v>
      </c>
      <c r="O21" s="34">
        <f t="shared" si="1"/>
        <v>856214.7325582169</v>
      </c>
    </row>
    <row r="22" spans="1:15" ht="30" customHeight="1">
      <c r="A22" s="12" t="s">
        <v>236</v>
      </c>
      <c r="B22" s="13" t="s">
        <v>64</v>
      </c>
      <c r="C22" s="12" t="s">
        <v>132</v>
      </c>
      <c r="D22" s="12" t="s">
        <v>41</v>
      </c>
      <c r="E22" s="12" t="s">
        <v>104</v>
      </c>
      <c r="F22" s="12" t="s">
        <v>39</v>
      </c>
      <c r="G22" s="3">
        <v>2</v>
      </c>
      <c r="H22" s="3" t="s">
        <v>9</v>
      </c>
      <c r="I22" s="29">
        <v>1087864.99</v>
      </c>
      <c r="J22" s="29">
        <v>1</v>
      </c>
      <c r="K22" s="64">
        <v>0.9425972363092594</v>
      </c>
      <c r="L22" s="64">
        <f t="shared" si="0"/>
        <v>1025418.5330516001</v>
      </c>
      <c r="M22" s="64">
        <v>0.2536372067343805</v>
      </c>
      <c r="N22" s="34">
        <f t="shared" si="2"/>
        <v>260084.2924568739</v>
      </c>
      <c r="O22" s="34">
        <f t="shared" si="1"/>
        <v>520168.5849137478</v>
      </c>
    </row>
    <row r="23" spans="1:15" ht="30" customHeight="1">
      <c r="A23" s="12" t="s">
        <v>236</v>
      </c>
      <c r="B23" s="13" t="s">
        <v>157</v>
      </c>
      <c r="C23" s="12" t="s">
        <v>132</v>
      </c>
      <c r="D23" s="12" t="s">
        <v>41</v>
      </c>
      <c r="E23" s="12" t="s">
        <v>85</v>
      </c>
      <c r="F23" s="12" t="s">
        <v>98</v>
      </c>
      <c r="G23" s="3">
        <v>261</v>
      </c>
      <c r="H23" s="3" t="s">
        <v>9</v>
      </c>
      <c r="I23" s="29">
        <v>151773.66999999998</v>
      </c>
      <c r="J23" s="29">
        <v>1</v>
      </c>
      <c r="K23" s="64">
        <v>0.9823131255800748</v>
      </c>
      <c r="L23" s="64">
        <f t="shared" si="0"/>
        <v>149089.2681584588</v>
      </c>
      <c r="M23" s="64">
        <v>0.051492094029017554</v>
      </c>
      <c r="N23" s="34">
        <f t="shared" si="2"/>
        <v>7676.918614732774</v>
      </c>
      <c r="O23" s="34">
        <f t="shared" si="1"/>
        <v>2003675.7584452538</v>
      </c>
    </row>
    <row r="24" spans="1:15" ht="30" customHeight="1">
      <c r="A24" s="12" t="s">
        <v>236</v>
      </c>
      <c r="B24" s="13" t="s">
        <v>157</v>
      </c>
      <c r="C24" s="12" t="s">
        <v>132</v>
      </c>
      <c r="D24" s="12" t="s">
        <v>41</v>
      </c>
      <c r="E24" s="12" t="s">
        <v>85</v>
      </c>
      <c r="F24" s="12" t="s">
        <v>98</v>
      </c>
      <c r="G24" s="3">
        <v>57</v>
      </c>
      <c r="H24" s="3" t="s">
        <v>9</v>
      </c>
      <c r="I24" s="29">
        <v>151773.66999999998</v>
      </c>
      <c r="J24" s="29">
        <v>1</v>
      </c>
      <c r="K24" s="64">
        <v>0.9799488962058556</v>
      </c>
      <c r="L24" s="64">
        <f t="shared" si="0"/>
        <v>148730.44038961176</v>
      </c>
      <c r="M24" s="64">
        <v>0.04920371933758394</v>
      </c>
      <c r="N24" s="34">
        <f t="shared" si="2"/>
        <v>7318.090845885716</v>
      </c>
      <c r="O24" s="34">
        <f t="shared" si="1"/>
        <v>417131.17821548576</v>
      </c>
    </row>
    <row r="25" spans="1:15" ht="30" customHeight="1">
      <c r="A25" s="12" t="s">
        <v>236</v>
      </c>
      <c r="B25" s="13" t="s">
        <v>157</v>
      </c>
      <c r="C25" s="12" t="s">
        <v>132</v>
      </c>
      <c r="D25" s="12" t="s">
        <v>41</v>
      </c>
      <c r="E25" s="12" t="s">
        <v>85</v>
      </c>
      <c r="F25" s="12" t="s">
        <v>98</v>
      </c>
      <c r="G25" s="3">
        <v>14</v>
      </c>
      <c r="H25" s="3" t="s">
        <v>9</v>
      </c>
      <c r="I25" s="29">
        <v>151773.66999999998</v>
      </c>
      <c r="J25" s="29">
        <v>1</v>
      </c>
      <c r="K25" s="64">
        <v>0.9930999220999501</v>
      </c>
      <c r="L25" s="64">
        <f t="shared" si="0"/>
        <v>150726.41985382352</v>
      </c>
      <c r="M25" s="64">
        <v>0.06179454351221492</v>
      </c>
      <c r="N25" s="34">
        <f t="shared" si="2"/>
        <v>9314.070310097472</v>
      </c>
      <c r="O25" s="34">
        <f t="shared" si="1"/>
        <v>130396.9843413646</v>
      </c>
    </row>
    <row r="26" spans="1:15" ht="30" customHeight="1">
      <c r="A26" s="12" t="s">
        <v>236</v>
      </c>
      <c r="B26" s="13" t="s">
        <v>12</v>
      </c>
      <c r="C26" s="12" t="s">
        <v>132</v>
      </c>
      <c r="D26" s="12" t="s">
        <v>41</v>
      </c>
      <c r="E26" s="12" t="s">
        <v>85</v>
      </c>
      <c r="F26" s="12" t="s">
        <v>116</v>
      </c>
      <c r="G26" s="3">
        <v>183</v>
      </c>
      <c r="H26" s="3" t="s">
        <v>9</v>
      </c>
      <c r="I26" s="29">
        <v>684248.47</v>
      </c>
      <c r="J26" s="29">
        <v>1</v>
      </c>
      <c r="K26" s="64">
        <v>0.9794542466855644</v>
      </c>
      <c r="L26" s="64">
        <f t="shared" si="0"/>
        <v>670190.0697296</v>
      </c>
      <c r="M26" s="64">
        <v>0.03621465566576709</v>
      </c>
      <c r="N26" s="34">
        <f t="shared" si="2"/>
        <v>24270.7026058739</v>
      </c>
      <c r="O26" s="34">
        <f t="shared" si="1"/>
        <v>4441538.576874924</v>
      </c>
    </row>
    <row r="27" spans="1:15" ht="30" customHeight="1">
      <c r="A27" s="12" t="s">
        <v>236</v>
      </c>
      <c r="B27" s="13" t="s">
        <v>12</v>
      </c>
      <c r="C27" s="12" t="s">
        <v>132</v>
      </c>
      <c r="D27" s="12" t="s">
        <v>41</v>
      </c>
      <c r="E27" s="12" t="s">
        <v>85</v>
      </c>
      <c r="F27" s="12" t="s">
        <v>116</v>
      </c>
      <c r="G27" s="3">
        <v>60</v>
      </c>
      <c r="H27" s="3" t="s">
        <v>9</v>
      </c>
      <c r="I27" s="29">
        <v>684248.47</v>
      </c>
      <c r="J27" s="29">
        <v>1</v>
      </c>
      <c r="K27" s="64">
        <v>0.9778333384023496</v>
      </c>
      <c r="L27" s="64">
        <f t="shared" si="0"/>
        <v>669080.9657168</v>
      </c>
      <c r="M27" s="64">
        <v>0.03461703408086103</v>
      </c>
      <c r="N27" s="34">
        <f t="shared" si="2"/>
        <v>23161.598593073875</v>
      </c>
      <c r="O27" s="34">
        <f t="shared" si="1"/>
        <v>1389695.9155844324</v>
      </c>
    </row>
    <row r="28" spans="1:15" ht="30" customHeight="1">
      <c r="A28" s="12" t="s">
        <v>236</v>
      </c>
      <c r="B28" s="13" t="s">
        <v>12</v>
      </c>
      <c r="C28" s="12" t="s">
        <v>132</v>
      </c>
      <c r="D28" s="12" t="s">
        <v>41</v>
      </c>
      <c r="E28" s="12" t="s">
        <v>85</v>
      </c>
      <c r="F28" s="12" t="s">
        <v>116</v>
      </c>
      <c r="G28" s="3">
        <v>12</v>
      </c>
      <c r="H28" s="3" t="s">
        <v>9</v>
      </c>
      <c r="I28" s="29">
        <v>684248.47</v>
      </c>
      <c r="J28" s="29">
        <v>1</v>
      </c>
      <c r="K28" s="64">
        <v>0.9868496407277315</v>
      </c>
      <c r="L28" s="64">
        <f t="shared" si="0"/>
        <v>675250.356788</v>
      </c>
      <c r="M28" s="64">
        <v>0.04343720720681177</v>
      </c>
      <c r="N28" s="34">
        <f t="shared" si="2"/>
        <v>29330.98966427393</v>
      </c>
      <c r="O28" s="34">
        <f t="shared" si="1"/>
        <v>351971.87597128714</v>
      </c>
    </row>
    <row r="29" spans="1:15" ht="30" customHeight="1">
      <c r="A29" s="12" t="s">
        <v>236</v>
      </c>
      <c r="B29" s="13" t="s">
        <v>12</v>
      </c>
      <c r="C29" s="12" t="s">
        <v>132</v>
      </c>
      <c r="D29" s="12" t="s">
        <v>41</v>
      </c>
      <c r="E29" s="12" t="s">
        <v>85</v>
      </c>
      <c r="F29" s="12" t="s">
        <v>116</v>
      </c>
      <c r="G29" s="3">
        <v>22</v>
      </c>
      <c r="H29" s="3" t="s">
        <v>9</v>
      </c>
      <c r="I29" s="29">
        <v>684248.47</v>
      </c>
      <c r="J29" s="29">
        <v>1</v>
      </c>
      <c r="K29" s="64">
        <v>0.9848235053737131</v>
      </c>
      <c r="L29" s="64">
        <f t="shared" si="0"/>
        <v>673863.976772</v>
      </c>
      <c r="M29" s="64">
        <v>0.041469214279915234</v>
      </c>
      <c r="N29" s="34">
        <f t="shared" si="2"/>
        <v>27944.60964827389</v>
      </c>
      <c r="O29" s="34">
        <f t="shared" si="1"/>
        <v>614781.4122620256</v>
      </c>
    </row>
    <row r="30" spans="1:15" ht="30" customHeight="1">
      <c r="A30" s="12" t="s">
        <v>236</v>
      </c>
      <c r="B30" s="13" t="s">
        <v>20</v>
      </c>
      <c r="C30" s="12" t="s">
        <v>132</v>
      </c>
      <c r="D30" s="12" t="s">
        <v>41</v>
      </c>
      <c r="E30" s="12" t="s">
        <v>85</v>
      </c>
      <c r="F30" s="12" t="s">
        <v>38</v>
      </c>
      <c r="G30" s="3">
        <v>47</v>
      </c>
      <c r="H30" s="3" t="s">
        <v>9</v>
      </c>
      <c r="I30" s="29">
        <v>807752.3999999999</v>
      </c>
      <c r="J30" s="29">
        <v>1</v>
      </c>
      <c r="K30" s="64">
        <v>0.906228372916255</v>
      </c>
      <c r="L30" s="64">
        <f t="shared" si="0"/>
        <v>732008.1431712</v>
      </c>
      <c r="M30" s="64">
        <v>0.19924862726200931</v>
      </c>
      <c r="N30" s="34">
        <f t="shared" si="2"/>
        <v>145851.61767147397</v>
      </c>
      <c r="O30" s="34">
        <f t="shared" si="1"/>
        <v>6855026.030559276</v>
      </c>
    </row>
    <row r="31" spans="1:15" ht="30" customHeight="1">
      <c r="A31" s="12" t="s">
        <v>236</v>
      </c>
      <c r="B31" s="13" t="s">
        <v>20</v>
      </c>
      <c r="C31" s="12" t="s">
        <v>132</v>
      </c>
      <c r="D31" s="12" t="s">
        <v>41</v>
      </c>
      <c r="E31" s="12" t="s">
        <v>85</v>
      </c>
      <c r="F31" s="12" t="s">
        <v>38</v>
      </c>
      <c r="G31" s="3">
        <v>12</v>
      </c>
      <c r="H31" s="3" t="s">
        <v>9</v>
      </c>
      <c r="I31" s="29">
        <v>807752.3999999999</v>
      </c>
      <c r="J31" s="29">
        <v>1</v>
      </c>
      <c r="K31" s="64">
        <v>0.8980471389024656</v>
      </c>
      <c r="L31" s="64">
        <f t="shared" si="0"/>
        <v>725399.7317615999</v>
      </c>
      <c r="M31" s="64">
        <v>0.19195376034083744</v>
      </c>
      <c r="N31" s="34">
        <f t="shared" si="2"/>
        <v>139243.20626187391</v>
      </c>
      <c r="O31" s="34">
        <f t="shared" si="1"/>
        <v>1670918.4751424869</v>
      </c>
    </row>
    <row r="32" spans="1:15" ht="30" customHeight="1">
      <c r="A32" s="12" t="s">
        <v>236</v>
      </c>
      <c r="B32" s="13" t="s">
        <v>27</v>
      </c>
      <c r="C32" s="12" t="s">
        <v>132</v>
      </c>
      <c r="D32" s="12" t="s">
        <v>41</v>
      </c>
      <c r="E32" s="12" t="s">
        <v>85</v>
      </c>
      <c r="F32" s="12" t="s">
        <v>39</v>
      </c>
      <c r="G32" s="3">
        <v>4</v>
      </c>
      <c r="H32" s="3" t="s">
        <v>9</v>
      </c>
      <c r="I32" s="29">
        <v>976966.8600000001</v>
      </c>
      <c r="J32" s="29">
        <v>1</v>
      </c>
      <c r="K32" s="64">
        <v>0.7544988560283407</v>
      </c>
      <c r="L32" s="64">
        <f t="shared" si="0"/>
        <v>737120.3782476002</v>
      </c>
      <c r="M32" s="64">
        <v>0.3913802610704221</v>
      </c>
      <c r="N32" s="34">
        <f t="shared" si="2"/>
        <v>288494.36607887404</v>
      </c>
      <c r="O32" s="34">
        <f t="shared" si="1"/>
        <v>1153977.4643154962</v>
      </c>
    </row>
    <row r="33" spans="1:15" ht="30" customHeight="1">
      <c r="A33" s="12" t="s">
        <v>236</v>
      </c>
      <c r="B33" s="13" t="s">
        <v>163</v>
      </c>
      <c r="C33" s="12" t="s">
        <v>138</v>
      </c>
      <c r="D33" s="12" t="s">
        <v>68</v>
      </c>
      <c r="E33" s="12" t="s">
        <v>95</v>
      </c>
      <c r="F33" s="12" t="s">
        <v>98</v>
      </c>
      <c r="G33" s="3">
        <v>30</v>
      </c>
      <c r="H33" s="3" t="s">
        <v>9</v>
      </c>
      <c r="I33" s="29">
        <v>175350.06</v>
      </c>
      <c r="J33" s="29">
        <v>0.85</v>
      </c>
      <c r="K33" s="64">
        <v>1.014989693053729</v>
      </c>
      <c r="L33" s="64">
        <f t="shared" si="0"/>
        <v>151281.72803990002</v>
      </c>
      <c r="M33" s="64">
        <v>0.06572586288478566</v>
      </c>
      <c r="N33" s="34">
        <f t="shared" si="2"/>
        <v>9943.122114123902</v>
      </c>
      <c r="O33" s="34">
        <f t="shared" si="1"/>
        <v>298293.6634237171</v>
      </c>
    </row>
    <row r="34" spans="1:15" ht="30" customHeight="1">
      <c r="A34" s="12" t="s">
        <v>236</v>
      </c>
      <c r="B34" s="13" t="s">
        <v>31</v>
      </c>
      <c r="C34" s="12" t="s">
        <v>138</v>
      </c>
      <c r="D34" s="12" t="s">
        <v>68</v>
      </c>
      <c r="E34" s="12" t="s">
        <v>95</v>
      </c>
      <c r="F34" s="12" t="s">
        <v>116</v>
      </c>
      <c r="G34" s="3">
        <v>24</v>
      </c>
      <c r="H34" s="3" t="s">
        <v>9</v>
      </c>
      <c r="I34" s="29">
        <v>722046.78</v>
      </c>
      <c r="J34" s="29">
        <v>0.85</v>
      </c>
      <c r="K34" s="64">
        <v>0.9986575851386543</v>
      </c>
      <c r="L34" s="64">
        <f t="shared" si="0"/>
        <v>612915.8696211501</v>
      </c>
      <c r="M34" s="64">
        <v>0.043600568513085025</v>
      </c>
      <c r="N34" s="34">
        <f t="shared" si="2"/>
        <v>26723.480366174044</v>
      </c>
      <c r="O34" s="34">
        <f t="shared" si="1"/>
        <v>641363.5287881771</v>
      </c>
    </row>
    <row r="35" spans="1:15" ht="30" customHeight="1">
      <c r="A35" s="12" t="s">
        <v>236</v>
      </c>
      <c r="B35" s="13" t="s">
        <v>34</v>
      </c>
      <c r="C35" s="12" t="s">
        <v>138</v>
      </c>
      <c r="D35" s="12" t="s">
        <v>68</v>
      </c>
      <c r="E35" s="12" t="s">
        <v>95</v>
      </c>
      <c r="F35" s="12" t="s">
        <v>38</v>
      </c>
      <c r="G35" s="3">
        <v>12</v>
      </c>
      <c r="H35" s="3" t="s">
        <v>9</v>
      </c>
      <c r="I35" s="29">
        <v>764563.36</v>
      </c>
      <c r="J35" s="29">
        <v>0.85</v>
      </c>
      <c r="K35" s="64">
        <v>0.9934447048596546</v>
      </c>
      <c r="L35" s="64">
        <f t="shared" si="0"/>
        <v>645618.7082934501</v>
      </c>
      <c r="M35" s="64">
        <v>0.16351344075695673</v>
      </c>
      <c r="N35" s="34">
        <f t="shared" si="2"/>
        <v>105567.33641012397</v>
      </c>
      <c r="O35" s="34">
        <f t="shared" si="1"/>
        <v>1266808.0369214877</v>
      </c>
    </row>
    <row r="36" spans="1:15" ht="30" customHeight="1">
      <c r="A36" s="12" t="s">
        <v>236</v>
      </c>
      <c r="B36" s="13" t="s">
        <v>164</v>
      </c>
      <c r="C36" s="12" t="s">
        <v>138</v>
      </c>
      <c r="D36" s="12" t="s">
        <v>68</v>
      </c>
      <c r="E36" s="12" t="s">
        <v>96</v>
      </c>
      <c r="F36" s="12" t="s">
        <v>98</v>
      </c>
      <c r="G36" s="3">
        <v>141</v>
      </c>
      <c r="H36" s="3" t="s">
        <v>9</v>
      </c>
      <c r="I36" s="29">
        <v>175350.06</v>
      </c>
      <c r="J36" s="29">
        <v>1.07</v>
      </c>
      <c r="K36" s="64">
        <v>0.998538970894196</v>
      </c>
      <c r="L36" s="64">
        <f t="shared" si="0"/>
        <v>187350.43925074002</v>
      </c>
      <c r="M36" s="64">
        <v>0.04956369182607745</v>
      </c>
      <c r="N36" s="34">
        <f t="shared" si="2"/>
        <v>9285.779434503922</v>
      </c>
      <c r="O36" s="34">
        <f t="shared" si="1"/>
        <v>1309294.900265053</v>
      </c>
    </row>
    <row r="37" spans="1:15" ht="30" customHeight="1">
      <c r="A37" s="12" t="s">
        <v>236</v>
      </c>
      <c r="B37" s="13" t="s">
        <v>32</v>
      </c>
      <c r="C37" s="12" t="s">
        <v>138</v>
      </c>
      <c r="D37" s="12" t="s">
        <v>68</v>
      </c>
      <c r="E37" s="12" t="s">
        <v>96</v>
      </c>
      <c r="F37" s="12" t="s">
        <v>116</v>
      </c>
      <c r="G37" s="3">
        <v>44</v>
      </c>
      <c r="H37" s="3" t="s">
        <v>9</v>
      </c>
      <c r="I37" s="29">
        <v>722046.78</v>
      </c>
      <c r="J37" s="29">
        <v>1.07</v>
      </c>
      <c r="K37" s="64">
        <v>0.9851190190649524</v>
      </c>
      <c r="L37" s="64">
        <f aca="true" t="shared" si="3" ref="L37:L68">I37*J37*K37</f>
        <v>761093.15672689</v>
      </c>
      <c r="M37" s="64">
        <v>0.030267106075531514</v>
      </c>
      <c r="N37" s="34">
        <f t="shared" si="2"/>
        <v>23036.08730801391</v>
      </c>
      <c r="O37" s="34">
        <f aca="true" t="shared" si="4" ref="O37:O68">G37*N37</f>
        <v>1013587.841552612</v>
      </c>
    </row>
    <row r="38" spans="1:15" ht="30" customHeight="1">
      <c r="A38" s="12" t="s">
        <v>236</v>
      </c>
      <c r="B38" s="13" t="s">
        <v>35</v>
      </c>
      <c r="C38" s="12" t="s">
        <v>138</v>
      </c>
      <c r="D38" s="12" t="s">
        <v>68</v>
      </c>
      <c r="E38" s="12" t="s">
        <v>96</v>
      </c>
      <c r="F38" s="12" t="s">
        <v>38</v>
      </c>
      <c r="G38" s="3">
        <v>4</v>
      </c>
      <c r="H38" s="3" t="s">
        <v>9</v>
      </c>
      <c r="I38" s="29">
        <v>764563.36</v>
      </c>
      <c r="J38" s="29">
        <v>1.07</v>
      </c>
      <c r="K38" s="64">
        <v>0.9311487346627798</v>
      </c>
      <c r="L38" s="64">
        <f t="shared" si="3"/>
        <v>761756.7595998701</v>
      </c>
      <c r="M38" s="64">
        <v>0.10736115891164832</v>
      </c>
      <c r="N38" s="34">
        <f t="shared" si="2"/>
        <v>81783.08851942394</v>
      </c>
      <c r="O38" s="34">
        <f t="shared" si="4"/>
        <v>327132.35407769575</v>
      </c>
    </row>
    <row r="39" spans="1:15" ht="30" customHeight="1">
      <c r="A39" s="12" t="s">
        <v>236</v>
      </c>
      <c r="B39" s="13" t="s">
        <v>165</v>
      </c>
      <c r="C39" s="12" t="s">
        <v>132</v>
      </c>
      <c r="D39" s="12" t="s">
        <v>41</v>
      </c>
      <c r="E39" s="12" t="s">
        <v>86</v>
      </c>
      <c r="F39" s="12" t="s">
        <v>98</v>
      </c>
      <c r="G39" s="3">
        <v>48</v>
      </c>
      <c r="H39" s="3" t="s">
        <v>9</v>
      </c>
      <c r="I39" s="29">
        <v>213037.93</v>
      </c>
      <c r="J39" s="29">
        <v>1</v>
      </c>
      <c r="K39" s="64">
        <v>0.9918329508362125</v>
      </c>
      <c r="L39" s="64">
        <f t="shared" si="3"/>
        <v>211298.03875193847</v>
      </c>
      <c r="M39" s="64">
        <v>0.04442650066067544</v>
      </c>
      <c r="N39" s="34">
        <f t="shared" si="2"/>
        <v>9387.232458212418</v>
      </c>
      <c r="O39" s="34">
        <f t="shared" si="4"/>
        <v>450587.15799419605</v>
      </c>
    </row>
    <row r="40" spans="1:15" ht="30" customHeight="1">
      <c r="A40" s="12" t="s">
        <v>236</v>
      </c>
      <c r="B40" s="13" t="s">
        <v>13</v>
      </c>
      <c r="C40" s="12" t="s">
        <v>132</v>
      </c>
      <c r="D40" s="12" t="s">
        <v>41</v>
      </c>
      <c r="E40" s="12" t="s">
        <v>86</v>
      </c>
      <c r="F40" s="12" t="s">
        <v>116</v>
      </c>
      <c r="G40" s="3">
        <v>8</v>
      </c>
      <c r="H40" s="3" t="s">
        <v>9</v>
      </c>
      <c r="I40" s="29">
        <v>963723.8799999999</v>
      </c>
      <c r="J40" s="29">
        <v>1</v>
      </c>
      <c r="K40" s="64">
        <v>0.9939890797544625</v>
      </c>
      <c r="L40" s="64">
        <f t="shared" si="3"/>
        <v>957931.0126185999</v>
      </c>
      <c r="M40" s="64">
        <v>0.02992474247964172</v>
      </c>
      <c r="N40" s="34">
        <f t="shared" si="2"/>
        <v>28665.838865874026</v>
      </c>
      <c r="O40" s="34">
        <f t="shared" si="4"/>
        <v>229326.7109269922</v>
      </c>
    </row>
    <row r="41" spans="1:15" ht="30" customHeight="1">
      <c r="A41" s="12" t="s">
        <v>236</v>
      </c>
      <c r="B41" s="13" t="s">
        <v>21</v>
      </c>
      <c r="C41" s="12" t="s">
        <v>132</v>
      </c>
      <c r="D41" s="12" t="s">
        <v>41</v>
      </c>
      <c r="E41" s="12" t="s">
        <v>86</v>
      </c>
      <c r="F41" s="12" t="s">
        <v>38</v>
      </c>
      <c r="G41" s="3">
        <v>5</v>
      </c>
      <c r="H41" s="3" t="s">
        <v>9</v>
      </c>
      <c r="I41" s="29">
        <v>1022659.1699999999</v>
      </c>
      <c r="J41" s="29">
        <v>1</v>
      </c>
      <c r="K41" s="64">
        <v>0.9885484123497372</v>
      </c>
      <c r="L41" s="64">
        <f t="shared" si="3"/>
        <v>1010948.0988783999</v>
      </c>
      <c r="M41" s="64">
        <v>0.06896727699772875</v>
      </c>
      <c r="N41" s="34">
        <f t="shared" si="2"/>
        <v>69722.3375656739</v>
      </c>
      <c r="O41" s="34">
        <f t="shared" si="4"/>
        <v>348611.68782836944</v>
      </c>
    </row>
    <row r="42" spans="1:15" ht="30" customHeight="1">
      <c r="A42" s="12" t="s">
        <v>236</v>
      </c>
      <c r="B42" s="13" t="s">
        <v>168</v>
      </c>
      <c r="C42" s="12" t="s">
        <v>132</v>
      </c>
      <c r="D42" s="12" t="s">
        <v>41</v>
      </c>
      <c r="E42" s="12" t="s">
        <v>87</v>
      </c>
      <c r="F42" s="12" t="s">
        <v>98</v>
      </c>
      <c r="G42" s="3">
        <v>30</v>
      </c>
      <c r="H42" s="3" t="s">
        <v>9</v>
      </c>
      <c r="I42" s="29">
        <v>164259.79</v>
      </c>
      <c r="J42" s="29">
        <v>1</v>
      </c>
      <c r="K42" s="64">
        <v>0.9713250958655189</v>
      </c>
      <c r="L42" s="64">
        <f t="shared" si="3"/>
        <v>159549.6562686</v>
      </c>
      <c r="M42" s="64">
        <v>0.05513434519761573</v>
      </c>
      <c r="N42" s="34">
        <f t="shared" si="2"/>
        <v>8796.665824873926</v>
      </c>
      <c r="O42" s="34">
        <f t="shared" si="4"/>
        <v>263899.9747462178</v>
      </c>
    </row>
    <row r="43" spans="1:15" ht="30" customHeight="1">
      <c r="A43" s="12" t="s">
        <v>236</v>
      </c>
      <c r="B43" s="13" t="s">
        <v>65</v>
      </c>
      <c r="C43" s="12" t="s">
        <v>132</v>
      </c>
      <c r="D43" s="12" t="s">
        <v>41</v>
      </c>
      <c r="E43" s="12" t="s">
        <v>87</v>
      </c>
      <c r="F43" s="12" t="s">
        <v>39</v>
      </c>
      <c r="G43" s="3">
        <v>7</v>
      </c>
      <c r="H43" s="3" t="s">
        <v>9</v>
      </c>
      <c r="I43" s="29">
        <v>1680599.0000000005</v>
      </c>
      <c r="J43" s="29">
        <v>1</v>
      </c>
      <c r="K43" s="64">
        <v>0.5349091931130507</v>
      </c>
      <c r="L43" s="64">
        <f t="shared" si="3"/>
        <v>898967.8550366003</v>
      </c>
      <c r="M43" s="64">
        <v>0.4057867199523193</v>
      </c>
      <c r="N43" s="34">
        <f t="shared" si="2"/>
        <v>364789.2172378741</v>
      </c>
      <c r="O43" s="34">
        <f t="shared" si="4"/>
        <v>2553524.520665119</v>
      </c>
    </row>
    <row r="44" spans="1:15" ht="30" customHeight="1">
      <c r="A44" s="12" t="s">
        <v>236</v>
      </c>
      <c r="B44" s="13" t="s">
        <v>182</v>
      </c>
      <c r="C44" s="12" t="s">
        <v>132</v>
      </c>
      <c r="D44" s="12" t="s">
        <v>41</v>
      </c>
      <c r="E44" s="12" t="s">
        <v>88</v>
      </c>
      <c r="F44" s="12" t="s">
        <v>98</v>
      </c>
      <c r="G44" s="3">
        <v>46</v>
      </c>
      <c r="H44" s="3" t="s">
        <v>9</v>
      </c>
      <c r="I44" s="29">
        <v>160648.32</v>
      </c>
      <c r="J44" s="29">
        <v>1</v>
      </c>
      <c r="K44" s="64">
        <v>0.976600486386757</v>
      </c>
      <c r="L44" s="64">
        <f t="shared" si="3"/>
        <v>156889.2274492154</v>
      </c>
      <c r="M44" s="64">
        <v>0.06563342875674805</v>
      </c>
      <c r="N44" s="34">
        <f t="shared" si="2"/>
        <v>10297.17793248932</v>
      </c>
      <c r="O44" s="34">
        <f t="shared" si="4"/>
        <v>473670.1848945087</v>
      </c>
    </row>
    <row r="45" spans="1:15" ht="30" customHeight="1">
      <c r="A45" s="12" t="s">
        <v>236</v>
      </c>
      <c r="B45" s="13" t="s">
        <v>71</v>
      </c>
      <c r="C45" s="12" t="s">
        <v>132</v>
      </c>
      <c r="D45" s="12" t="s">
        <v>41</v>
      </c>
      <c r="E45" s="12" t="s">
        <v>88</v>
      </c>
      <c r="F45" s="12" t="s">
        <v>116</v>
      </c>
      <c r="G45" s="3">
        <v>56</v>
      </c>
      <c r="H45" s="3" t="s">
        <v>9</v>
      </c>
      <c r="I45" s="29">
        <v>748285.1699999999</v>
      </c>
      <c r="J45" s="29">
        <v>1</v>
      </c>
      <c r="K45" s="64">
        <v>0.9899895516875605</v>
      </c>
      <c r="L45" s="64">
        <f t="shared" si="3"/>
        <v>740794.4999827499</v>
      </c>
      <c r="M45" s="64">
        <v>0.046254281057461766</v>
      </c>
      <c r="N45" s="34">
        <f t="shared" si="2"/>
        <v>34264.91700802397</v>
      </c>
      <c r="O45" s="34">
        <f t="shared" si="4"/>
        <v>1918835.3524493424</v>
      </c>
    </row>
    <row r="46" spans="1:15" ht="30" customHeight="1">
      <c r="A46" s="12" t="s">
        <v>236</v>
      </c>
      <c r="B46" s="13" t="s">
        <v>196</v>
      </c>
      <c r="C46" s="12" t="s">
        <v>132</v>
      </c>
      <c r="D46" s="12" t="s">
        <v>41</v>
      </c>
      <c r="E46" s="12" t="s">
        <v>89</v>
      </c>
      <c r="F46" s="12" t="s">
        <v>98</v>
      </c>
      <c r="G46" s="25">
        <v>165</v>
      </c>
      <c r="H46" s="3" t="s">
        <v>9</v>
      </c>
      <c r="I46" s="29">
        <v>152648.49000000002</v>
      </c>
      <c r="J46" s="29">
        <v>1</v>
      </c>
      <c r="K46" s="64">
        <v>0.9707275365658711</v>
      </c>
      <c r="L46" s="64">
        <f t="shared" si="3"/>
        <v>148180.0926582</v>
      </c>
      <c r="M46" s="64">
        <v>0.0664937255721757</v>
      </c>
      <c r="N46" s="34">
        <f t="shared" si="2"/>
        <v>9853.046416473919</v>
      </c>
      <c r="O46" s="34">
        <f t="shared" si="4"/>
        <v>1625752.6587181967</v>
      </c>
    </row>
    <row r="47" spans="1:15" ht="30" customHeight="1">
      <c r="A47" s="12" t="s">
        <v>236</v>
      </c>
      <c r="B47" s="13" t="s">
        <v>14</v>
      </c>
      <c r="C47" s="12" t="s">
        <v>132</v>
      </c>
      <c r="D47" s="12" t="s">
        <v>41</v>
      </c>
      <c r="E47" s="12" t="s">
        <v>89</v>
      </c>
      <c r="F47" s="12" t="s">
        <v>116</v>
      </c>
      <c r="G47" s="25">
        <v>265</v>
      </c>
      <c r="H47" s="3" t="s">
        <v>9</v>
      </c>
      <c r="I47" s="29">
        <v>674313.0099999999</v>
      </c>
      <c r="J47" s="29">
        <v>1</v>
      </c>
      <c r="K47" s="64">
        <v>0.9847764626584173</v>
      </c>
      <c r="L47" s="64">
        <f t="shared" si="3"/>
        <v>664047.5807123499</v>
      </c>
      <c r="M47" s="64">
        <v>0.04045267317412338</v>
      </c>
      <c r="N47" s="34">
        <f t="shared" si="2"/>
        <v>26862.499754624</v>
      </c>
      <c r="O47" s="34">
        <f t="shared" si="4"/>
        <v>7118562.4349753605</v>
      </c>
    </row>
    <row r="48" spans="1:15" ht="30" customHeight="1">
      <c r="A48" s="12" t="s">
        <v>236</v>
      </c>
      <c r="B48" s="13" t="s">
        <v>22</v>
      </c>
      <c r="C48" s="12" t="s">
        <v>132</v>
      </c>
      <c r="D48" s="12" t="s">
        <v>41</v>
      </c>
      <c r="E48" s="12" t="s">
        <v>89</v>
      </c>
      <c r="F48" s="12" t="s">
        <v>38</v>
      </c>
      <c r="G48" s="25">
        <v>16</v>
      </c>
      <c r="H48" s="3" t="s">
        <v>9</v>
      </c>
      <c r="I48" s="29">
        <v>756801.21</v>
      </c>
      <c r="J48" s="29">
        <v>1</v>
      </c>
      <c r="K48" s="64">
        <v>0.9047066932799434</v>
      </c>
      <c r="L48" s="64">
        <f t="shared" si="3"/>
        <v>684683.12016936</v>
      </c>
      <c r="M48" s="64">
        <v>0.17836750277621216</v>
      </c>
      <c r="N48" s="34">
        <f t="shared" si="2"/>
        <v>122125.21833763392</v>
      </c>
      <c r="O48" s="34">
        <f t="shared" si="4"/>
        <v>1954003.4934021428</v>
      </c>
    </row>
    <row r="49" spans="1:15" ht="30" customHeight="1">
      <c r="A49" s="12" t="s">
        <v>241</v>
      </c>
      <c r="B49" s="13" t="s">
        <v>28</v>
      </c>
      <c r="C49" s="12" t="s">
        <v>132</v>
      </c>
      <c r="D49" s="12" t="s">
        <v>41</v>
      </c>
      <c r="E49" s="12" t="s">
        <v>89</v>
      </c>
      <c r="F49" s="12" t="s">
        <v>39</v>
      </c>
      <c r="G49" s="25">
        <v>13</v>
      </c>
      <c r="H49" s="3" t="s">
        <v>9</v>
      </c>
      <c r="I49" s="29">
        <v>798202.6699999999</v>
      </c>
      <c r="J49" s="29">
        <v>1</v>
      </c>
      <c r="K49" s="64">
        <v>0.8231024378575431</v>
      </c>
      <c r="L49" s="64">
        <f t="shared" si="3"/>
        <v>657002.5635814</v>
      </c>
      <c r="M49" s="64">
        <v>0.3718209421391515</v>
      </c>
      <c r="N49" s="34">
        <f t="shared" si="2"/>
        <v>244287.31217867392</v>
      </c>
      <c r="O49" s="34">
        <f t="shared" si="4"/>
        <v>3175735.058322761</v>
      </c>
    </row>
    <row r="50" spans="1:15" ht="30" customHeight="1">
      <c r="A50" s="12" t="s">
        <v>236</v>
      </c>
      <c r="B50" s="13" t="s">
        <v>207</v>
      </c>
      <c r="C50" s="12" t="s">
        <v>132</v>
      </c>
      <c r="D50" s="12" t="s">
        <v>41</v>
      </c>
      <c r="E50" s="12" t="s">
        <v>90</v>
      </c>
      <c r="F50" s="12" t="s">
        <v>98</v>
      </c>
      <c r="G50" s="25">
        <v>112</v>
      </c>
      <c r="H50" s="3" t="s">
        <v>9</v>
      </c>
      <c r="I50" s="29">
        <v>147043.61</v>
      </c>
      <c r="J50" s="29">
        <v>1</v>
      </c>
      <c r="K50" s="64">
        <v>0.9750639088719326</v>
      </c>
      <c r="L50" s="64">
        <f t="shared" si="3"/>
        <v>143376.91714123997</v>
      </c>
      <c r="M50" s="64">
        <v>0.046280126395641163</v>
      </c>
      <c r="N50" s="34">
        <f t="shared" si="2"/>
        <v>6635.501847513956</v>
      </c>
      <c r="O50" s="34">
        <f t="shared" si="4"/>
        <v>743176.206921563</v>
      </c>
    </row>
    <row r="51" spans="1:15" ht="30" customHeight="1">
      <c r="A51" s="12" t="s">
        <v>236</v>
      </c>
      <c r="B51" s="13" t="s">
        <v>207</v>
      </c>
      <c r="C51" s="12" t="s">
        <v>132</v>
      </c>
      <c r="D51" s="12" t="s">
        <v>41</v>
      </c>
      <c r="E51" s="12" t="s">
        <v>90</v>
      </c>
      <c r="F51" s="12" t="s">
        <v>98</v>
      </c>
      <c r="G51" s="25">
        <v>20</v>
      </c>
      <c r="H51" s="3" t="s">
        <v>9</v>
      </c>
      <c r="I51" s="29">
        <v>147043.61</v>
      </c>
      <c r="J51" s="29">
        <v>1</v>
      </c>
      <c r="K51" s="64">
        <v>0.9845276247114717</v>
      </c>
      <c r="L51" s="64">
        <f t="shared" si="3"/>
        <v>144768.4960823</v>
      </c>
      <c r="M51" s="64">
        <v>0.055447704478539306</v>
      </c>
      <c r="N51" s="34">
        <f t="shared" si="2"/>
        <v>8027.080788573946</v>
      </c>
      <c r="O51" s="34">
        <f t="shared" si="4"/>
        <v>160541.61577147892</v>
      </c>
    </row>
    <row r="52" spans="1:15" ht="30" customHeight="1">
      <c r="A52" s="12" t="s">
        <v>236</v>
      </c>
      <c r="B52" s="13" t="s">
        <v>15</v>
      </c>
      <c r="C52" s="12" t="s">
        <v>132</v>
      </c>
      <c r="D52" s="12" t="s">
        <v>41</v>
      </c>
      <c r="E52" s="12" t="s">
        <v>90</v>
      </c>
      <c r="F52" s="12" t="s">
        <v>116</v>
      </c>
      <c r="G52" s="25">
        <v>18</v>
      </c>
      <c r="H52" s="3" t="s">
        <v>9</v>
      </c>
      <c r="I52" s="29">
        <v>683130.3799999999</v>
      </c>
      <c r="J52" s="29">
        <v>1</v>
      </c>
      <c r="K52" s="64">
        <v>0.9731112279992583</v>
      </c>
      <c r="L52" s="64">
        <f t="shared" si="3"/>
        <v>664761.8429653998</v>
      </c>
      <c r="M52" s="64">
        <v>0.01819263736878385</v>
      </c>
      <c r="N52" s="34">
        <f t="shared" si="2"/>
        <v>12093.771145673954</v>
      </c>
      <c r="O52" s="34">
        <f t="shared" si="4"/>
        <v>217687.88062213117</v>
      </c>
    </row>
    <row r="53" spans="1:15" ht="30" customHeight="1">
      <c r="A53" s="12" t="s">
        <v>236</v>
      </c>
      <c r="B53" s="13" t="s">
        <v>23</v>
      </c>
      <c r="C53" s="12" t="s">
        <v>132</v>
      </c>
      <c r="D53" s="12" t="s">
        <v>41</v>
      </c>
      <c r="E53" s="12" t="s">
        <v>90</v>
      </c>
      <c r="F53" s="12" t="s">
        <v>38</v>
      </c>
      <c r="G53" s="25">
        <v>31</v>
      </c>
      <c r="H53" s="3" t="s">
        <v>9</v>
      </c>
      <c r="I53" s="29">
        <v>780971.86</v>
      </c>
      <c r="J53" s="29">
        <v>1</v>
      </c>
      <c r="K53" s="64">
        <v>0.8702660520442824</v>
      </c>
      <c r="L53" s="64">
        <f t="shared" si="3"/>
        <v>679653.2973598801</v>
      </c>
      <c r="M53" s="64">
        <v>0.12625069697369373</v>
      </c>
      <c r="N53" s="34">
        <f t="shared" si="2"/>
        <v>85806.70249215397</v>
      </c>
      <c r="O53" s="34">
        <f t="shared" si="4"/>
        <v>2660007.777256773</v>
      </c>
    </row>
    <row r="54" spans="1:15" ht="30" customHeight="1">
      <c r="A54" s="12" t="s">
        <v>236</v>
      </c>
      <c r="B54" s="13" t="s">
        <v>214</v>
      </c>
      <c r="C54" s="12" t="s">
        <v>138</v>
      </c>
      <c r="D54" s="12" t="s">
        <v>68</v>
      </c>
      <c r="E54" s="12" t="s">
        <v>99</v>
      </c>
      <c r="F54" s="12" t="s">
        <v>98</v>
      </c>
      <c r="G54" s="25">
        <v>22</v>
      </c>
      <c r="H54" s="3" t="s">
        <v>9</v>
      </c>
      <c r="I54" s="29">
        <v>151773.66999999998</v>
      </c>
      <c r="J54" s="29">
        <v>1.01</v>
      </c>
      <c r="K54" s="64">
        <v>0.9996859199751215</v>
      </c>
      <c r="L54" s="64">
        <f t="shared" si="3"/>
        <v>153243.26093117</v>
      </c>
      <c r="M54" s="64">
        <v>0.06793912316248729</v>
      </c>
      <c r="N54" s="34">
        <f t="shared" si="2"/>
        <v>10411.212778223935</v>
      </c>
      <c r="O54" s="34">
        <f t="shared" si="4"/>
        <v>229046.68112092657</v>
      </c>
    </row>
    <row r="55" spans="1:15" ht="30" customHeight="1">
      <c r="A55" s="12" t="s">
        <v>236</v>
      </c>
      <c r="B55" s="13" t="s">
        <v>113</v>
      </c>
      <c r="C55" s="12" t="s">
        <v>138</v>
      </c>
      <c r="D55" s="12" t="s">
        <v>68</v>
      </c>
      <c r="E55" s="12" t="s">
        <v>99</v>
      </c>
      <c r="F55" s="12" t="s">
        <v>38</v>
      </c>
      <c r="G55" s="25">
        <v>4</v>
      </c>
      <c r="H55" s="3" t="s">
        <v>9</v>
      </c>
      <c r="I55" s="29">
        <v>807752.3999999999</v>
      </c>
      <c r="J55" s="29">
        <v>1.01</v>
      </c>
      <c r="K55" s="64">
        <v>0.9957219135343459</v>
      </c>
      <c r="L55" s="64">
        <f t="shared" si="3"/>
        <v>812339.7330438598</v>
      </c>
      <c r="M55" s="64">
        <v>0.27121173348227523</v>
      </c>
      <c r="N55" s="34">
        <f t="shared" si="2"/>
        <v>220316.06717535394</v>
      </c>
      <c r="O55" s="34">
        <f t="shared" si="4"/>
        <v>881264.2687014157</v>
      </c>
    </row>
    <row r="56" spans="1:15" ht="30" customHeight="1">
      <c r="A56" s="12" t="s">
        <v>236</v>
      </c>
      <c r="B56" s="13" t="s">
        <v>228</v>
      </c>
      <c r="C56" s="12" t="s">
        <v>132</v>
      </c>
      <c r="D56" s="12" t="s">
        <v>41</v>
      </c>
      <c r="E56" s="12" t="s">
        <v>92</v>
      </c>
      <c r="F56" s="12" t="s">
        <v>98</v>
      </c>
      <c r="G56" s="25">
        <v>114</v>
      </c>
      <c r="H56" s="3" t="s">
        <v>9</v>
      </c>
      <c r="I56" s="29">
        <v>175350.06</v>
      </c>
      <c r="J56" s="29">
        <v>1</v>
      </c>
      <c r="K56" s="64">
        <v>0.9901685518065976</v>
      </c>
      <c r="L56" s="64">
        <f t="shared" si="3"/>
        <v>173626.1149694</v>
      </c>
      <c r="M56" s="64">
        <v>0.04173921507113809</v>
      </c>
      <c r="N56" s="34">
        <f t="shared" si="2"/>
        <v>7247.017754673935</v>
      </c>
      <c r="O56" s="34">
        <f t="shared" si="4"/>
        <v>826160.0240328286</v>
      </c>
    </row>
    <row r="57" spans="1:15" ht="30" customHeight="1">
      <c r="A57" s="12" t="s">
        <v>236</v>
      </c>
      <c r="B57" s="13" t="s">
        <v>228</v>
      </c>
      <c r="C57" s="12" t="s">
        <v>132</v>
      </c>
      <c r="D57" s="12" t="s">
        <v>41</v>
      </c>
      <c r="E57" s="12" t="s">
        <v>92</v>
      </c>
      <c r="F57" s="12" t="s">
        <v>98</v>
      </c>
      <c r="G57" s="25">
        <v>43</v>
      </c>
      <c r="H57" s="3" t="s">
        <v>9</v>
      </c>
      <c r="I57" s="29">
        <v>175350.06</v>
      </c>
      <c r="J57" s="29">
        <v>1</v>
      </c>
      <c r="K57" s="64">
        <v>0.9883049107265774</v>
      </c>
      <c r="L57" s="64">
        <f t="shared" si="3"/>
        <v>173299.3253942</v>
      </c>
      <c r="M57" s="64">
        <v>0.039932228032236505</v>
      </c>
      <c r="N57" s="34">
        <f t="shared" si="2"/>
        <v>6920.228179473948</v>
      </c>
      <c r="O57" s="34">
        <f t="shared" si="4"/>
        <v>297569.8117173798</v>
      </c>
    </row>
    <row r="58" spans="1:15" ht="30" customHeight="1">
      <c r="A58" s="12" t="s">
        <v>236</v>
      </c>
      <c r="B58" s="13" t="s">
        <v>228</v>
      </c>
      <c r="C58" s="12" t="s">
        <v>132</v>
      </c>
      <c r="D58" s="12" t="s">
        <v>41</v>
      </c>
      <c r="E58" s="12" t="s">
        <v>92</v>
      </c>
      <c r="F58" s="12" t="s">
        <v>98</v>
      </c>
      <c r="G58" s="25">
        <v>43</v>
      </c>
      <c r="H58" s="3" t="s">
        <v>9</v>
      </c>
      <c r="I58" s="29">
        <v>175350.06</v>
      </c>
      <c r="J58" s="29">
        <v>1</v>
      </c>
      <c r="K58" s="64">
        <v>0.9986714142341896</v>
      </c>
      <c r="L58" s="64">
        <f t="shared" si="3"/>
        <v>175117.09240624998</v>
      </c>
      <c r="M58" s="64">
        <v>0.0498980143597455</v>
      </c>
      <c r="N58" s="34">
        <f t="shared" si="2"/>
        <v>8737.995191523942</v>
      </c>
      <c r="O58" s="34">
        <f t="shared" si="4"/>
        <v>375733.7932355295</v>
      </c>
    </row>
    <row r="59" spans="1:15" ht="30" customHeight="1">
      <c r="A59" s="12" t="s">
        <v>236</v>
      </c>
      <c r="B59" s="13" t="s">
        <v>228</v>
      </c>
      <c r="C59" s="12" t="s">
        <v>132</v>
      </c>
      <c r="D59" s="12" t="s">
        <v>41</v>
      </c>
      <c r="E59" s="12" t="s">
        <v>92</v>
      </c>
      <c r="F59" s="12" t="s">
        <v>98</v>
      </c>
      <c r="G59" s="25">
        <v>28</v>
      </c>
      <c r="H59" s="3" t="s">
        <v>9</v>
      </c>
      <c r="I59" s="29">
        <v>175350.06</v>
      </c>
      <c r="J59" s="29">
        <v>1</v>
      </c>
      <c r="K59" s="64">
        <v>0.9963418628841644</v>
      </c>
      <c r="L59" s="64">
        <f t="shared" si="3"/>
        <v>174708.60543725</v>
      </c>
      <c r="M59" s="64">
        <v>0.047676576672782356</v>
      </c>
      <c r="N59" s="34">
        <f t="shared" si="2"/>
        <v>8329.50822252393</v>
      </c>
      <c r="O59" s="34">
        <f t="shared" si="4"/>
        <v>233226.23023067001</v>
      </c>
    </row>
    <row r="60" spans="1:15" ht="30" customHeight="1">
      <c r="A60" s="12" t="s">
        <v>236</v>
      </c>
      <c r="B60" s="13" t="s">
        <v>17</v>
      </c>
      <c r="C60" s="12" t="s">
        <v>132</v>
      </c>
      <c r="D60" s="12" t="s">
        <v>41</v>
      </c>
      <c r="E60" s="12" t="s">
        <v>92</v>
      </c>
      <c r="F60" s="12" t="s">
        <v>116</v>
      </c>
      <c r="G60" s="25">
        <v>104</v>
      </c>
      <c r="H60" s="3" t="s">
        <v>9</v>
      </c>
      <c r="I60" s="29">
        <v>722046.78</v>
      </c>
      <c r="J60" s="29">
        <v>1</v>
      </c>
      <c r="K60" s="64">
        <v>0.987539159030444</v>
      </c>
      <c r="L60" s="64">
        <f t="shared" si="3"/>
        <v>713049.46990184</v>
      </c>
      <c r="M60" s="64">
        <v>0.03269475894614038</v>
      </c>
      <c r="N60" s="34">
        <f t="shared" si="2"/>
        <v>23312.98053511384</v>
      </c>
      <c r="O60" s="34">
        <f t="shared" si="4"/>
        <v>2424549.9756518393</v>
      </c>
    </row>
    <row r="61" spans="1:15" ht="30" customHeight="1">
      <c r="A61" s="12" t="s">
        <v>236</v>
      </c>
      <c r="B61" s="13" t="s">
        <v>17</v>
      </c>
      <c r="C61" s="12" t="s">
        <v>132</v>
      </c>
      <c r="D61" s="12" t="s">
        <v>41</v>
      </c>
      <c r="E61" s="12" t="s">
        <v>92</v>
      </c>
      <c r="F61" s="12" t="s">
        <v>116</v>
      </c>
      <c r="G61" s="25">
        <v>35</v>
      </c>
      <c r="H61" s="3" t="s">
        <v>9</v>
      </c>
      <c r="I61" s="29">
        <v>722046.78</v>
      </c>
      <c r="J61" s="29">
        <v>1</v>
      </c>
      <c r="K61" s="64">
        <v>0.9860607054982227</v>
      </c>
      <c r="L61" s="64">
        <f t="shared" si="3"/>
        <v>711981.95728952</v>
      </c>
      <c r="M61" s="64">
        <v>0.031244426484459464</v>
      </c>
      <c r="N61" s="34">
        <f t="shared" si="2"/>
        <v>22245.467922793963</v>
      </c>
      <c r="O61" s="34">
        <f t="shared" si="4"/>
        <v>778591.3772977887</v>
      </c>
    </row>
    <row r="62" spans="1:15" ht="30" customHeight="1">
      <c r="A62" s="12" t="s">
        <v>236</v>
      </c>
      <c r="B62" s="13" t="s">
        <v>17</v>
      </c>
      <c r="C62" s="12" t="s">
        <v>132</v>
      </c>
      <c r="D62" s="12" t="s">
        <v>41</v>
      </c>
      <c r="E62" s="12" t="s">
        <v>92</v>
      </c>
      <c r="F62" s="12" t="s">
        <v>116</v>
      </c>
      <c r="G62" s="25">
        <v>56</v>
      </c>
      <c r="H62" s="3" t="s">
        <v>9</v>
      </c>
      <c r="I62" s="29">
        <v>722046.78</v>
      </c>
      <c r="J62" s="29">
        <v>1</v>
      </c>
      <c r="K62" s="64">
        <v>0.9942846032712036</v>
      </c>
      <c r="L62" s="64">
        <f t="shared" si="3"/>
        <v>717919.9961955501</v>
      </c>
      <c r="M62" s="64">
        <v>0.03925716929208811</v>
      </c>
      <c r="N62" s="34">
        <f t="shared" si="2"/>
        <v>28183.506828823964</v>
      </c>
      <c r="O62" s="34">
        <f t="shared" si="4"/>
        <v>1578276.382414142</v>
      </c>
    </row>
    <row r="63" spans="1:15" ht="30" customHeight="1">
      <c r="A63" s="12" t="s">
        <v>236</v>
      </c>
      <c r="B63" s="13" t="s">
        <v>17</v>
      </c>
      <c r="C63" s="12" t="s">
        <v>132</v>
      </c>
      <c r="D63" s="12" t="s">
        <v>41</v>
      </c>
      <c r="E63" s="12" t="s">
        <v>92</v>
      </c>
      <c r="F63" s="12" t="s">
        <v>116</v>
      </c>
      <c r="G63" s="25">
        <v>11</v>
      </c>
      <c r="H63" s="3" t="s">
        <v>9</v>
      </c>
      <c r="I63" s="29">
        <v>722046.78</v>
      </c>
      <c r="J63" s="29">
        <v>1</v>
      </c>
      <c r="K63" s="64">
        <v>0.992436536355927</v>
      </c>
      <c r="L63" s="64">
        <f t="shared" si="3"/>
        <v>716585.60543015</v>
      </c>
      <c r="M63" s="64">
        <v>0.03746812084971618</v>
      </c>
      <c r="N63" s="34">
        <f t="shared" si="2"/>
        <v>26849.1160634239</v>
      </c>
      <c r="O63" s="34">
        <f t="shared" si="4"/>
        <v>295340.2766976629</v>
      </c>
    </row>
    <row r="64" spans="1:15" ht="30" customHeight="1">
      <c r="A64" s="12" t="s">
        <v>236</v>
      </c>
      <c r="B64" s="13" t="s">
        <v>25</v>
      </c>
      <c r="C64" s="12" t="s">
        <v>132</v>
      </c>
      <c r="D64" s="12" t="s">
        <v>41</v>
      </c>
      <c r="E64" s="12" t="s">
        <v>92</v>
      </c>
      <c r="F64" s="12" t="s">
        <v>38</v>
      </c>
      <c r="G64" s="25">
        <v>5</v>
      </c>
      <c r="H64" s="3" t="s">
        <v>9</v>
      </c>
      <c r="I64" s="29">
        <v>764563.36</v>
      </c>
      <c r="J64" s="29">
        <v>1</v>
      </c>
      <c r="K64" s="64">
        <v>0.9367054149492594</v>
      </c>
      <c r="L64" s="64">
        <f t="shared" si="3"/>
        <v>716170.6393838</v>
      </c>
      <c r="M64" s="64">
        <v>0.11270735691639655</v>
      </c>
      <c r="N64" s="34">
        <f t="shared" si="2"/>
        <v>80717.69986607388</v>
      </c>
      <c r="O64" s="34">
        <f t="shared" si="4"/>
        <v>403588.4993303694</v>
      </c>
    </row>
    <row r="65" spans="1:15" ht="30" customHeight="1">
      <c r="A65" s="12" t="s">
        <v>236</v>
      </c>
      <c r="B65" s="13" t="s">
        <v>25</v>
      </c>
      <c r="C65" s="12" t="s">
        <v>132</v>
      </c>
      <c r="D65" s="12" t="s">
        <v>41</v>
      </c>
      <c r="E65" s="12" t="s">
        <v>92</v>
      </c>
      <c r="F65" s="12" t="s">
        <v>38</v>
      </c>
      <c r="G65" s="25">
        <v>4</v>
      </c>
      <c r="H65" s="3" t="s">
        <v>9</v>
      </c>
      <c r="I65" s="29">
        <v>764563.36</v>
      </c>
      <c r="J65" s="29">
        <v>1</v>
      </c>
      <c r="K65" s="64">
        <v>0.9579398717583066</v>
      </c>
      <c r="L65" s="64">
        <f t="shared" si="3"/>
        <v>732405.7270295001</v>
      </c>
      <c r="M65" s="64">
        <v>0.13237579108644626</v>
      </c>
      <c r="N65" s="34">
        <f t="shared" si="2"/>
        <v>96952.78751177389</v>
      </c>
      <c r="O65" s="34">
        <f t="shared" si="4"/>
        <v>387811.15004709555</v>
      </c>
    </row>
    <row r="66" spans="1:15" ht="30" customHeight="1">
      <c r="A66" s="12" t="s">
        <v>236</v>
      </c>
      <c r="B66" s="13" t="s">
        <v>229</v>
      </c>
      <c r="C66" s="12" t="s">
        <v>132</v>
      </c>
      <c r="D66" s="12" t="s">
        <v>41</v>
      </c>
      <c r="E66" s="12" t="s">
        <v>91</v>
      </c>
      <c r="F66" s="12" t="s">
        <v>98</v>
      </c>
      <c r="G66" s="25">
        <v>11</v>
      </c>
      <c r="H66" s="3" t="s">
        <v>9</v>
      </c>
      <c r="I66" s="29">
        <v>156961.2</v>
      </c>
      <c r="J66" s="29">
        <v>1</v>
      </c>
      <c r="K66" s="64">
        <v>0.972886708590913</v>
      </c>
      <c r="L66" s="64">
        <f t="shared" si="3"/>
        <v>152705.46524448003</v>
      </c>
      <c r="M66" s="64">
        <v>0.08177609581792833</v>
      </c>
      <c r="N66" s="34">
        <f t="shared" si="2"/>
        <v>12487.656757753923</v>
      </c>
      <c r="O66" s="34">
        <f t="shared" si="4"/>
        <v>137364.22433529314</v>
      </c>
    </row>
    <row r="67" spans="1:15" ht="30" customHeight="1">
      <c r="A67" s="12" t="s">
        <v>236</v>
      </c>
      <c r="B67" s="13" t="s">
        <v>16</v>
      </c>
      <c r="C67" s="12" t="s">
        <v>132</v>
      </c>
      <c r="D67" s="12" t="s">
        <v>41</v>
      </c>
      <c r="E67" s="12" t="s">
        <v>91</v>
      </c>
      <c r="F67" s="12" t="s">
        <v>116</v>
      </c>
      <c r="G67" s="25">
        <v>40</v>
      </c>
      <c r="H67" s="3" t="s">
        <v>9</v>
      </c>
      <c r="I67" s="29">
        <v>690865.6699999999</v>
      </c>
      <c r="J67" s="29">
        <v>1</v>
      </c>
      <c r="K67" s="64">
        <v>0.9808808776890375</v>
      </c>
      <c r="L67" s="64">
        <f t="shared" si="3"/>
        <v>677656.9247548248</v>
      </c>
      <c r="M67" s="64">
        <v>0.04805813312965346</v>
      </c>
      <c r="N67" s="34">
        <f t="shared" si="2"/>
        <v>32566.92670609893</v>
      </c>
      <c r="O67" s="34">
        <f t="shared" si="4"/>
        <v>1302677.0682439571</v>
      </c>
    </row>
    <row r="68" spans="1:15" ht="30" customHeight="1">
      <c r="A68" s="12" t="s">
        <v>236</v>
      </c>
      <c r="B68" s="13" t="s">
        <v>24</v>
      </c>
      <c r="C68" s="12" t="s">
        <v>132</v>
      </c>
      <c r="D68" s="12" t="s">
        <v>41</v>
      </c>
      <c r="E68" s="12" t="s">
        <v>91</v>
      </c>
      <c r="F68" s="12" t="s">
        <v>38</v>
      </c>
      <c r="G68" s="25">
        <v>17</v>
      </c>
      <c r="H68" s="3" t="s">
        <v>9</v>
      </c>
      <c r="I68" s="29">
        <v>726197.03</v>
      </c>
      <c r="J68" s="29">
        <v>1</v>
      </c>
      <c r="K68" s="64">
        <v>0.8857178357950597</v>
      </c>
      <c r="L68" s="64">
        <f t="shared" si="3"/>
        <v>643205.6617724</v>
      </c>
      <c r="M68" s="64">
        <v>0.12440674121427286</v>
      </c>
      <c r="N68" s="34">
        <f t="shared" si="2"/>
        <v>80019.1203116741</v>
      </c>
      <c r="O68" s="34">
        <f t="shared" si="4"/>
        <v>1360325.0452984597</v>
      </c>
    </row>
    <row r="69" spans="1:15" ht="30" customHeight="1">
      <c r="A69" s="12" t="s">
        <v>236</v>
      </c>
      <c r="B69" s="13" t="s">
        <v>29</v>
      </c>
      <c r="C69" s="12" t="s">
        <v>132</v>
      </c>
      <c r="D69" s="12" t="s">
        <v>41</v>
      </c>
      <c r="E69" s="12" t="s">
        <v>91</v>
      </c>
      <c r="F69" s="12" t="s">
        <v>39</v>
      </c>
      <c r="G69" s="25">
        <v>5</v>
      </c>
      <c r="H69" s="3" t="s">
        <v>9</v>
      </c>
      <c r="I69" s="29">
        <v>795147.91</v>
      </c>
      <c r="J69" s="29">
        <v>1</v>
      </c>
      <c r="K69" s="64">
        <v>0.8492053920896302</v>
      </c>
      <c r="L69" s="64">
        <f aca="true" t="shared" si="5" ref="L69:L74">I69*J69*K69</f>
        <v>675243.8926808</v>
      </c>
      <c r="M69" s="64">
        <v>0.3814299092991965</v>
      </c>
      <c r="N69" s="34">
        <f t="shared" si="2"/>
        <v>257558.21674007396</v>
      </c>
      <c r="O69" s="34">
        <f aca="true" t="shared" si="6" ref="O69:O74">G69*N69</f>
        <v>1287791.0837003698</v>
      </c>
    </row>
    <row r="70" spans="1:15" ht="30" customHeight="1">
      <c r="A70" s="12" t="s">
        <v>236</v>
      </c>
      <c r="B70" s="13" t="s">
        <v>230</v>
      </c>
      <c r="C70" s="12" t="s">
        <v>138</v>
      </c>
      <c r="D70" s="12" t="s">
        <v>68</v>
      </c>
      <c r="E70" s="12" t="s">
        <v>231</v>
      </c>
      <c r="F70" s="12" t="s">
        <v>98</v>
      </c>
      <c r="G70" s="25">
        <v>40</v>
      </c>
      <c r="H70" s="3" t="s">
        <v>9</v>
      </c>
      <c r="I70" s="29">
        <v>175350.06</v>
      </c>
      <c r="J70" s="29">
        <v>2.32</v>
      </c>
      <c r="K70" s="64">
        <v>0.983522636345951</v>
      </c>
      <c r="L70" s="64">
        <f t="shared" si="5"/>
        <v>400108.94764352</v>
      </c>
      <c r="M70" s="64">
        <v>0.03342471385556012</v>
      </c>
      <c r="N70" s="34">
        <f aca="true" t="shared" si="7" ref="N70:N76">L70*M70</f>
        <v>13373.52708603394</v>
      </c>
      <c r="O70" s="34">
        <f t="shared" si="6"/>
        <v>534941.0834413576</v>
      </c>
    </row>
    <row r="71" spans="1:15" ht="30" customHeight="1">
      <c r="A71" s="12" t="s">
        <v>236</v>
      </c>
      <c r="B71" s="13" t="s">
        <v>232</v>
      </c>
      <c r="C71" s="12" t="s">
        <v>138</v>
      </c>
      <c r="D71" s="12" t="s">
        <v>68</v>
      </c>
      <c r="E71" s="12" t="s">
        <v>231</v>
      </c>
      <c r="F71" s="12" t="s">
        <v>116</v>
      </c>
      <c r="G71" s="25">
        <v>8</v>
      </c>
      <c r="H71" s="3" t="s">
        <v>9</v>
      </c>
      <c r="I71" s="29">
        <v>722046.78</v>
      </c>
      <c r="J71" s="29">
        <v>2.32</v>
      </c>
      <c r="K71" s="64">
        <v>0.9761333770814749</v>
      </c>
      <c r="L71" s="64">
        <f t="shared" si="5"/>
        <v>1635168.391311515</v>
      </c>
      <c r="M71" s="64">
        <v>0.020942076145395117</v>
      </c>
      <c r="N71" s="34">
        <f t="shared" si="7"/>
        <v>34243.820961388985</v>
      </c>
      <c r="O71" s="34">
        <f t="shared" si="6"/>
        <v>273950.5676911119</v>
      </c>
    </row>
    <row r="72" spans="1:15" ht="30" customHeight="1">
      <c r="A72" s="12" t="s">
        <v>236</v>
      </c>
      <c r="B72" s="13" t="s">
        <v>234</v>
      </c>
      <c r="C72" s="12" t="s">
        <v>132</v>
      </c>
      <c r="D72" s="12" t="s">
        <v>41</v>
      </c>
      <c r="E72" s="12" t="s">
        <v>93</v>
      </c>
      <c r="F72" s="12" t="s">
        <v>98</v>
      </c>
      <c r="G72" s="25">
        <v>14</v>
      </c>
      <c r="H72" s="3" t="s">
        <v>9</v>
      </c>
      <c r="I72" s="29">
        <v>165966.2</v>
      </c>
      <c r="J72" s="29">
        <v>1</v>
      </c>
      <c r="K72" s="64">
        <v>0.9198203350658146</v>
      </c>
      <c r="L72" s="64">
        <f t="shared" si="5"/>
        <v>152659.0856936</v>
      </c>
      <c r="M72" s="64">
        <v>0.05083432943159094</v>
      </c>
      <c r="N72" s="34">
        <f t="shared" si="7"/>
        <v>7760.322252873934</v>
      </c>
      <c r="O72" s="34">
        <f t="shared" si="6"/>
        <v>108644.51154023508</v>
      </c>
    </row>
    <row r="73" spans="1:15" ht="30" customHeight="1">
      <c r="A73" s="12" t="s">
        <v>236</v>
      </c>
      <c r="B73" s="16" t="s">
        <v>18</v>
      </c>
      <c r="C73" s="15" t="s">
        <v>132</v>
      </c>
      <c r="D73" s="12" t="s">
        <v>41</v>
      </c>
      <c r="E73" s="12" t="s">
        <v>93</v>
      </c>
      <c r="F73" s="12" t="s">
        <v>116</v>
      </c>
      <c r="G73" s="25">
        <v>36</v>
      </c>
      <c r="H73" s="3" t="s">
        <v>9</v>
      </c>
      <c r="I73" s="29">
        <v>707622.96</v>
      </c>
      <c r="J73" s="29">
        <v>1</v>
      </c>
      <c r="K73" s="64">
        <v>0.954482894052505</v>
      </c>
      <c r="L73" s="64">
        <f t="shared" si="5"/>
        <v>675414.0107588</v>
      </c>
      <c r="M73" s="64">
        <v>0.03566044810650981</v>
      </c>
      <c r="N73" s="34">
        <f t="shared" si="7"/>
        <v>24085.566281073847</v>
      </c>
      <c r="O73" s="34">
        <f t="shared" si="6"/>
        <v>867080.3861186585</v>
      </c>
    </row>
    <row r="74" spans="1:15" ht="30" customHeight="1">
      <c r="A74" s="12" t="s">
        <v>236</v>
      </c>
      <c r="B74" s="18" t="s">
        <v>26</v>
      </c>
      <c r="C74" s="17" t="s">
        <v>132</v>
      </c>
      <c r="D74" s="19" t="s">
        <v>41</v>
      </c>
      <c r="E74" s="12" t="s">
        <v>93</v>
      </c>
      <c r="F74" s="12" t="s">
        <v>38</v>
      </c>
      <c r="G74" s="25">
        <v>15</v>
      </c>
      <c r="H74" s="3" t="s">
        <v>9</v>
      </c>
      <c r="I74" s="29">
        <v>764361.0299999999</v>
      </c>
      <c r="J74" s="29">
        <v>1</v>
      </c>
      <c r="K74" s="64">
        <v>0.8906784763766933</v>
      </c>
      <c r="L74" s="64">
        <f t="shared" si="5"/>
        <v>680799.9176021199</v>
      </c>
      <c r="M74" s="64">
        <v>0.1361910543555347</v>
      </c>
      <c r="N74" s="34">
        <f t="shared" si="7"/>
        <v>92718.85858339384</v>
      </c>
      <c r="O74" s="34">
        <f t="shared" si="6"/>
        <v>1390782.8787509077</v>
      </c>
    </row>
    <row r="75" spans="1:15" ht="15" hidden="1" outlineLevel="1">
      <c r="A75" s="12"/>
      <c r="B75" s="23"/>
      <c r="C75" s="21"/>
      <c r="D75" s="19"/>
      <c r="E75" s="12"/>
      <c r="F75" s="12"/>
      <c r="G75" s="26">
        <f>SUM(G5:G74)</f>
        <v>3131</v>
      </c>
      <c r="H75" s="26"/>
      <c r="I75" s="29"/>
      <c r="J75" s="29"/>
      <c r="K75" s="65"/>
      <c r="L75" s="64"/>
      <c r="M75" s="65"/>
      <c r="N75" s="29"/>
      <c r="O75" s="29">
        <f>SUM(O5:O74)</f>
        <v>82895869.64103709</v>
      </c>
    </row>
    <row r="76" spans="1:15" ht="76.5" hidden="1" outlineLevel="1">
      <c r="A76" s="12" t="s">
        <v>236</v>
      </c>
      <c r="B76" s="13" t="s">
        <v>124</v>
      </c>
      <c r="C76" s="12" t="s">
        <v>125</v>
      </c>
      <c r="D76" s="12" t="s">
        <v>126</v>
      </c>
      <c r="E76" s="12" t="s">
        <v>40</v>
      </c>
      <c r="F76" s="12" t="s">
        <v>40</v>
      </c>
      <c r="G76" s="3" t="s">
        <v>9</v>
      </c>
      <c r="H76" s="3">
        <v>398</v>
      </c>
      <c r="I76" s="29">
        <v>144678.8</v>
      </c>
      <c r="J76" s="29">
        <v>1</v>
      </c>
      <c r="K76" s="64">
        <v>0.9579859435287111</v>
      </c>
      <c r="L76" s="64">
        <f>I76*J76*K76</f>
        <v>138600.25672660168</v>
      </c>
      <c r="M76" s="64">
        <v>0.037178533392785096</v>
      </c>
      <c r="N76" s="34">
        <f t="shared" si="7"/>
        <v>5152.954272958548</v>
      </c>
      <c r="O76" s="34">
        <f>H76*N76</f>
        <v>2050875.8006375022</v>
      </c>
    </row>
    <row r="77" spans="1:15" ht="38.25" hidden="1" outlineLevel="1">
      <c r="A77" s="12" t="s">
        <v>236</v>
      </c>
      <c r="B77" s="13" t="s">
        <v>81</v>
      </c>
      <c r="C77" s="12" t="s">
        <v>188</v>
      </c>
      <c r="D77" s="12" t="s">
        <v>45</v>
      </c>
      <c r="E77" s="12" t="s">
        <v>115</v>
      </c>
      <c r="F77" s="12" t="s">
        <v>40</v>
      </c>
      <c r="G77" s="3" t="s">
        <v>9</v>
      </c>
      <c r="H77" s="45">
        <v>8</v>
      </c>
      <c r="I77" s="29"/>
      <c r="J77" s="29"/>
      <c r="K77" s="65"/>
      <c r="L77" s="64"/>
      <c r="M77" s="65"/>
      <c r="N77" s="29"/>
      <c r="O77" s="36"/>
    </row>
    <row r="78" spans="1:15" ht="38.25" hidden="1" outlineLevel="1">
      <c r="A78" s="12" t="s">
        <v>236</v>
      </c>
      <c r="B78" s="13" t="s">
        <v>82</v>
      </c>
      <c r="C78" s="12" t="s">
        <v>188</v>
      </c>
      <c r="D78" s="12" t="s">
        <v>45</v>
      </c>
      <c r="E78" s="12" t="s">
        <v>114</v>
      </c>
      <c r="F78" s="12" t="s">
        <v>40</v>
      </c>
      <c r="G78" s="3" t="s">
        <v>9</v>
      </c>
      <c r="H78" s="45">
        <v>16</v>
      </c>
      <c r="I78" s="29"/>
      <c r="J78" s="29"/>
      <c r="K78" s="65"/>
      <c r="L78" s="64"/>
      <c r="M78" s="65"/>
      <c r="N78" s="29"/>
      <c r="O78" s="36"/>
    </row>
    <row r="79" spans="1:15" ht="63.75" hidden="1" outlineLevel="1">
      <c r="A79" s="12" t="s">
        <v>236</v>
      </c>
      <c r="B79" s="13" t="s">
        <v>78</v>
      </c>
      <c r="C79" s="12" t="s">
        <v>183</v>
      </c>
      <c r="D79" s="12" t="s">
        <v>67</v>
      </c>
      <c r="E79" s="12" t="s">
        <v>114</v>
      </c>
      <c r="F79" s="12" t="s">
        <v>40</v>
      </c>
      <c r="G79" s="3" t="s">
        <v>9</v>
      </c>
      <c r="H79" s="45">
        <v>3</v>
      </c>
      <c r="I79" s="29"/>
      <c r="J79" s="29"/>
      <c r="K79" s="65"/>
      <c r="L79" s="64"/>
      <c r="M79" s="65"/>
      <c r="N79" s="29"/>
      <c r="O79" s="36"/>
    </row>
    <row r="80" spans="1:15" ht="51" hidden="1" outlineLevel="1">
      <c r="A80" s="12" t="s">
        <v>236</v>
      </c>
      <c r="B80" s="13" t="s">
        <v>185</v>
      </c>
      <c r="C80" s="12" t="s">
        <v>186</v>
      </c>
      <c r="D80" s="12" t="s">
        <v>37</v>
      </c>
      <c r="E80" s="12" t="s">
        <v>115</v>
      </c>
      <c r="F80" s="12" t="s">
        <v>40</v>
      </c>
      <c r="G80" s="3" t="s">
        <v>9</v>
      </c>
      <c r="H80" s="45"/>
      <c r="I80" s="29"/>
      <c r="J80" s="29"/>
      <c r="K80" s="65"/>
      <c r="L80" s="64"/>
      <c r="M80" s="65"/>
      <c r="N80" s="29"/>
      <c r="O80" s="36"/>
    </row>
    <row r="81" spans="1:15" ht="15" hidden="1" outlineLevel="1">
      <c r="A81" s="12"/>
      <c r="B81" s="13"/>
      <c r="C81" s="12"/>
      <c r="D81" s="12"/>
      <c r="E81" s="12"/>
      <c r="F81" s="12"/>
      <c r="G81" s="3"/>
      <c r="H81" s="45"/>
      <c r="I81" s="29"/>
      <c r="J81" s="29"/>
      <c r="K81" s="65"/>
      <c r="L81" s="64"/>
      <c r="M81" s="65"/>
      <c r="N81" s="29"/>
      <c r="O81" s="36"/>
    </row>
    <row r="82" spans="1:15" ht="15" hidden="1" outlineLevel="1">
      <c r="A82" s="12"/>
      <c r="B82" s="13"/>
      <c r="C82" s="12"/>
      <c r="D82" s="12"/>
      <c r="E82" s="12"/>
      <c r="F82" s="12"/>
      <c r="G82" s="48"/>
      <c r="H82" s="48"/>
      <c r="I82" s="29"/>
      <c r="J82" s="29"/>
      <c r="K82" s="65"/>
      <c r="L82" s="64"/>
      <c r="M82" s="65"/>
      <c r="N82" s="29"/>
      <c r="O82" s="36"/>
    </row>
    <row r="83" spans="1:15" ht="30" customHeight="1" collapsed="1">
      <c r="A83" s="12" t="s">
        <v>272</v>
      </c>
      <c r="B83" s="13" t="s">
        <v>205</v>
      </c>
      <c r="C83" s="12" t="s">
        <v>132</v>
      </c>
      <c r="D83" s="12" t="s">
        <v>41</v>
      </c>
      <c r="E83" s="12" t="s">
        <v>97</v>
      </c>
      <c r="F83" s="12" t="s">
        <v>98</v>
      </c>
      <c r="G83" s="26">
        <v>128</v>
      </c>
      <c r="H83" s="3" t="s">
        <v>9</v>
      </c>
      <c r="I83" s="29">
        <v>185403.3</v>
      </c>
      <c r="J83" s="29">
        <v>1</v>
      </c>
      <c r="K83" s="64">
        <v>0.9830559705675934</v>
      </c>
      <c r="L83" s="64">
        <f aca="true" t="shared" si="8" ref="L83:L89">I83*J83*K83</f>
        <v>182261.82102793467</v>
      </c>
      <c r="M83" s="64">
        <v>0.12761743223187993</v>
      </c>
      <c r="N83" s="34">
        <f aca="true" t="shared" si="9" ref="N83:N89">L83*M83</f>
        <v>23259.78559349148</v>
      </c>
      <c r="O83" s="34">
        <f aca="true" t="shared" si="10" ref="O83:O89">G83*N83</f>
        <v>2977252.5559669095</v>
      </c>
    </row>
    <row r="84" spans="1:15" ht="30" customHeight="1">
      <c r="A84" s="12" t="s">
        <v>272</v>
      </c>
      <c r="B84" s="13" t="s">
        <v>42</v>
      </c>
      <c r="C84" s="12" t="s">
        <v>132</v>
      </c>
      <c r="D84" s="12" t="s">
        <v>41</v>
      </c>
      <c r="E84" s="12" t="s">
        <v>97</v>
      </c>
      <c r="F84" s="12" t="s">
        <v>116</v>
      </c>
      <c r="G84" s="26">
        <v>90</v>
      </c>
      <c r="H84" s="3" t="s">
        <v>9</v>
      </c>
      <c r="I84" s="29">
        <v>758974.78</v>
      </c>
      <c r="J84" s="29">
        <v>1</v>
      </c>
      <c r="K84" s="64">
        <v>0.979676476703218</v>
      </c>
      <c r="L84" s="64">
        <f t="shared" si="8"/>
        <v>743549.7383770001</v>
      </c>
      <c r="M84" s="64">
        <v>0.08422150484251012</v>
      </c>
      <c r="N84" s="34">
        <f t="shared" si="9"/>
        <v>62622.87789136564</v>
      </c>
      <c r="O84" s="34">
        <f t="shared" si="10"/>
        <v>5636059.010222908</v>
      </c>
    </row>
    <row r="85" spans="1:15" ht="30" customHeight="1">
      <c r="A85" s="12" t="s">
        <v>272</v>
      </c>
      <c r="B85" s="13" t="s">
        <v>43</v>
      </c>
      <c r="C85" s="12" t="s">
        <v>132</v>
      </c>
      <c r="D85" s="12" t="s">
        <v>41</v>
      </c>
      <c r="E85" s="12" t="s">
        <v>97</v>
      </c>
      <c r="F85" s="12" t="s">
        <v>38</v>
      </c>
      <c r="G85" s="26">
        <v>9</v>
      </c>
      <c r="H85" s="3" t="s">
        <v>9</v>
      </c>
      <c r="I85" s="29">
        <v>913277.64</v>
      </c>
      <c r="J85" s="29">
        <v>1</v>
      </c>
      <c r="K85" s="64">
        <v>0.8965255818091089</v>
      </c>
      <c r="L85" s="64">
        <f t="shared" si="8"/>
        <v>818776.76755425</v>
      </c>
      <c r="M85" s="64">
        <v>0.252647425547171</v>
      </c>
      <c r="N85" s="34">
        <f t="shared" si="9"/>
        <v>206861.84242041572</v>
      </c>
      <c r="O85" s="34">
        <f t="shared" si="10"/>
        <v>1861756.5817837415</v>
      </c>
    </row>
    <row r="86" spans="1:15" ht="30" customHeight="1">
      <c r="A86" s="12" t="s">
        <v>272</v>
      </c>
      <c r="B86" s="13" t="s">
        <v>44</v>
      </c>
      <c r="C86" s="12" t="s">
        <v>132</v>
      </c>
      <c r="D86" s="12" t="s">
        <v>41</v>
      </c>
      <c r="E86" s="12" t="s">
        <v>97</v>
      </c>
      <c r="F86" s="12" t="s">
        <v>39</v>
      </c>
      <c r="G86" s="26">
        <v>22</v>
      </c>
      <c r="H86" s="3" t="s">
        <v>9</v>
      </c>
      <c r="I86" s="29">
        <v>1418463.7</v>
      </c>
      <c r="J86" s="29">
        <v>1</v>
      </c>
      <c r="K86" s="64">
        <v>0.8401371324146328</v>
      </c>
      <c r="L86" s="64">
        <f t="shared" si="8"/>
        <v>1191704.02535225</v>
      </c>
      <c r="M86" s="64">
        <v>0.5931496718351511</v>
      </c>
      <c r="N86" s="34">
        <f t="shared" si="9"/>
        <v>706858.8515623157</v>
      </c>
      <c r="O86" s="34">
        <f t="shared" si="10"/>
        <v>15550894.734370945</v>
      </c>
    </row>
    <row r="87" spans="1:15" ht="30" customHeight="1">
      <c r="A87" s="12" t="s">
        <v>272</v>
      </c>
      <c r="B87" s="13" t="s">
        <v>66</v>
      </c>
      <c r="C87" s="12" t="s">
        <v>132</v>
      </c>
      <c r="D87" s="12" t="s">
        <v>41</v>
      </c>
      <c r="E87" s="12" t="s">
        <v>105</v>
      </c>
      <c r="F87" s="12" t="s">
        <v>39</v>
      </c>
      <c r="G87" s="26">
        <v>11</v>
      </c>
      <c r="H87" s="3" t="s">
        <v>9</v>
      </c>
      <c r="I87" s="29">
        <v>1776162.98</v>
      </c>
      <c r="J87" s="29">
        <v>1</v>
      </c>
      <c r="K87" s="64">
        <v>0.810456503442156</v>
      </c>
      <c r="L87" s="64">
        <f t="shared" si="8"/>
        <v>1439502.8383142</v>
      </c>
      <c r="M87" s="64">
        <v>0.26251258530529153</v>
      </c>
      <c r="N87" s="34">
        <f t="shared" si="9"/>
        <v>377887.61164016573</v>
      </c>
      <c r="O87" s="34">
        <f t="shared" si="10"/>
        <v>4156763.728041823</v>
      </c>
    </row>
    <row r="88" spans="1:15" ht="30" customHeight="1">
      <c r="A88" s="12" t="s">
        <v>272</v>
      </c>
      <c r="B88" s="13" t="s">
        <v>157</v>
      </c>
      <c r="C88" s="12" t="s">
        <v>132</v>
      </c>
      <c r="D88" s="12" t="s">
        <v>41</v>
      </c>
      <c r="E88" s="12" t="s">
        <v>85</v>
      </c>
      <c r="F88" s="12" t="s">
        <v>98</v>
      </c>
      <c r="G88" s="3">
        <v>30</v>
      </c>
      <c r="H88" s="3" t="s">
        <v>9</v>
      </c>
      <c r="I88" s="29">
        <v>151773.66999999998</v>
      </c>
      <c r="J88" s="29">
        <v>1</v>
      </c>
      <c r="K88" s="64">
        <v>1.000857549734107</v>
      </c>
      <c r="L88" s="64">
        <f t="shared" si="8"/>
        <v>151903.82347035292</v>
      </c>
      <c r="M88" s="64">
        <v>0.07499836188812004</v>
      </c>
      <c r="N88" s="34">
        <f t="shared" si="9"/>
        <v>11392.53792481863</v>
      </c>
      <c r="O88" s="34">
        <f t="shared" si="10"/>
        <v>341776.13774455886</v>
      </c>
    </row>
    <row r="89" spans="1:15" ht="30" customHeight="1">
      <c r="A89" s="12" t="s">
        <v>272</v>
      </c>
      <c r="B89" s="13" t="s">
        <v>12</v>
      </c>
      <c r="C89" s="12" t="s">
        <v>132</v>
      </c>
      <c r="D89" s="12" t="s">
        <v>41</v>
      </c>
      <c r="E89" s="12" t="s">
        <v>85</v>
      </c>
      <c r="F89" s="12" t="s">
        <v>116</v>
      </c>
      <c r="G89" s="3">
        <v>36</v>
      </c>
      <c r="H89" s="3" t="s">
        <v>9</v>
      </c>
      <c r="I89" s="29">
        <v>684248.47</v>
      </c>
      <c r="J89" s="29">
        <v>1</v>
      </c>
      <c r="K89" s="64">
        <v>0.9921682460320299</v>
      </c>
      <c r="L89" s="64">
        <f t="shared" si="8"/>
        <v>678889.60433</v>
      </c>
      <c r="M89" s="64">
        <v>0.05027176334677841</v>
      </c>
      <c r="N89" s="34">
        <f t="shared" si="9"/>
        <v>34128.97752746579</v>
      </c>
      <c r="O89" s="34">
        <f t="shared" si="10"/>
        <v>1228643.1909887684</v>
      </c>
    </row>
    <row r="90" spans="1:15" ht="13.5" customHeight="1" hidden="1" outlineLevel="1">
      <c r="A90" s="12"/>
      <c r="B90" s="13"/>
      <c r="C90" s="12"/>
      <c r="D90" s="12"/>
      <c r="E90" s="12"/>
      <c r="F90" s="12"/>
      <c r="G90" s="3">
        <f>SUM(G83:G89)</f>
        <v>326</v>
      </c>
      <c r="H90" s="3" t="s">
        <v>9</v>
      </c>
      <c r="I90" s="29"/>
      <c r="J90" s="29"/>
      <c r="K90" s="65"/>
      <c r="L90" s="64"/>
      <c r="M90" s="65"/>
      <c r="N90" s="29"/>
      <c r="O90" s="28">
        <f>SUM(O83:O89)</f>
        <v>31753145.939119656</v>
      </c>
    </row>
    <row r="91" spans="1:15" ht="76.5" hidden="1" outlineLevel="1">
      <c r="A91" s="12" t="s">
        <v>242</v>
      </c>
      <c r="B91" s="13"/>
      <c r="C91" s="12"/>
      <c r="D91" s="12" t="s">
        <v>126</v>
      </c>
      <c r="E91" s="12" t="s">
        <v>40</v>
      </c>
      <c r="F91" s="12" t="s">
        <v>40</v>
      </c>
      <c r="G91" s="3" t="s">
        <v>9</v>
      </c>
      <c r="H91" s="26">
        <v>49</v>
      </c>
      <c r="I91" s="29">
        <v>144678.8</v>
      </c>
      <c r="J91" s="29">
        <v>1</v>
      </c>
      <c r="K91" s="64">
        <v>0.9703877511140538</v>
      </c>
      <c r="L91" s="64">
        <f>I91*J91*K91</f>
        <v>140394.53536587997</v>
      </c>
      <c r="M91" s="64">
        <v>0.05352767667071534</v>
      </c>
      <c r="N91" s="34">
        <f>L91*M91</f>
        <v>7514.993295400133</v>
      </c>
      <c r="O91" s="34">
        <f>H91*N91</f>
        <v>368234.67147460656</v>
      </c>
    </row>
    <row r="92" spans="1:15" ht="38.25" hidden="1" outlineLevel="1">
      <c r="A92" s="12" t="s">
        <v>242</v>
      </c>
      <c r="B92" s="13" t="s">
        <v>81</v>
      </c>
      <c r="C92" s="12" t="s">
        <v>188</v>
      </c>
      <c r="D92" s="12" t="s">
        <v>45</v>
      </c>
      <c r="E92" s="12" t="s">
        <v>115</v>
      </c>
      <c r="F92" s="12" t="s">
        <v>40</v>
      </c>
      <c r="G92" s="3" t="s">
        <v>9</v>
      </c>
      <c r="H92" s="26">
        <v>1</v>
      </c>
      <c r="I92" s="29"/>
      <c r="J92" s="29"/>
      <c r="K92" s="65"/>
      <c r="L92" s="64"/>
      <c r="M92" s="65"/>
      <c r="N92" s="29"/>
      <c r="O92" s="36"/>
    </row>
    <row r="93" spans="1:15" ht="38.25" hidden="1" outlineLevel="1">
      <c r="A93" s="12" t="s">
        <v>242</v>
      </c>
      <c r="B93" s="13" t="s">
        <v>82</v>
      </c>
      <c r="C93" s="12" t="s">
        <v>188</v>
      </c>
      <c r="D93" s="12" t="s">
        <v>45</v>
      </c>
      <c r="E93" s="12" t="s">
        <v>114</v>
      </c>
      <c r="F93" s="12" t="s">
        <v>40</v>
      </c>
      <c r="G93" s="3" t="s">
        <v>9</v>
      </c>
      <c r="H93" s="26">
        <v>1</v>
      </c>
      <c r="I93" s="29"/>
      <c r="J93" s="29"/>
      <c r="K93" s="65"/>
      <c r="L93" s="64"/>
      <c r="M93" s="65"/>
      <c r="N93" s="29"/>
      <c r="O93" s="36"/>
    </row>
    <row r="94" spans="1:15" ht="51" hidden="1" outlineLevel="1">
      <c r="A94" s="12" t="s">
        <v>242</v>
      </c>
      <c r="B94" s="13" t="s">
        <v>185</v>
      </c>
      <c r="C94" s="12" t="s">
        <v>186</v>
      </c>
      <c r="D94" s="12" t="s">
        <v>37</v>
      </c>
      <c r="E94" s="12" t="s">
        <v>115</v>
      </c>
      <c r="F94" s="12" t="s">
        <v>40</v>
      </c>
      <c r="G94" s="3" t="s">
        <v>9</v>
      </c>
      <c r="H94" s="26"/>
      <c r="I94" s="29"/>
      <c r="J94" s="29"/>
      <c r="K94" s="65"/>
      <c r="L94" s="65"/>
      <c r="M94" s="65"/>
      <c r="N94" s="29"/>
      <c r="O94" s="36"/>
    </row>
    <row r="95" spans="1:15" ht="15" hidden="1" outlineLevel="1">
      <c r="A95" s="12"/>
      <c r="B95" s="13"/>
      <c r="C95" s="12"/>
      <c r="D95" s="12"/>
      <c r="E95" s="12"/>
      <c r="F95" s="12"/>
      <c r="G95" s="3"/>
      <c r="H95" s="26"/>
      <c r="I95" s="29"/>
      <c r="J95" s="29"/>
      <c r="K95" s="65"/>
      <c r="L95" s="65"/>
      <c r="M95" s="65"/>
      <c r="N95" s="29"/>
      <c r="O95" s="36"/>
    </row>
    <row r="96" spans="1:15" ht="15" hidden="1" outlineLevel="1">
      <c r="A96" s="12"/>
      <c r="B96" s="13"/>
      <c r="C96" s="12"/>
      <c r="D96" s="12"/>
      <c r="E96" s="12"/>
      <c r="F96" s="12"/>
      <c r="G96" s="48"/>
      <c r="H96" s="48"/>
      <c r="I96" s="29"/>
      <c r="J96" s="29"/>
      <c r="K96" s="65"/>
      <c r="L96" s="65"/>
      <c r="M96" s="65"/>
      <c r="N96" s="29"/>
      <c r="O96" s="36"/>
    </row>
    <row r="97" spans="1:15" ht="30" customHeight="1" collapsed="1">
      <c r="A97" s="12" t="s">
        <v>247</v>
      </c>
      <c r="B97" s="13" t="s">
        <v>157</v>
      </c>
      <c r="C97" s="12" t="s">
        <v>132</v>
      </c>
      <c r="D97" s="12" t="s">
        <v>41</v>
      </c>
      <c r="E97" s="12" t="s">
        <v>85</v>
      </c>
      <c r="F97" s="12" t="s">
        <v>98</v>
      </c>
      <c r="G97" s="3">
        <v>165</v>
      </c>
      <c r="H97" s="3" t="s">
        <v>9</v>
      </c>
      <c r="I97" s="29">
        <v>151773.66999999998</v>
      </c>
      <c r="J97" s="29">
        <v>1</v>
      </c>
      <c r="K97" s="64">
        <v>0.9889895858551595</v>
      </c>
      <c r="L97" s="64">
        <f aca="true" t="shared" si="11" ref="L97:L104">I97*J97*K97</f>
        <v>150102.57903701763</v>
      </c>
      <c r="M97" s="64">
        <v>0.06059723381461801</v>
      </c>
      <c r="N97" s="34">
        <f aca="true" t="shared" si="12" ref="N97:N104">L97*M97</f>
        <v>9095.801078083337</v>
      </c>
      <c r="O97" s="34">
        <f aca="true" t="shared" si="13" ref="O97:O104">G97*N97</f>
        <v>1500807.1778837508</v>
      </c>
    </row>
    <row r="98" spans="1:15" ht="30" customHeight="1">
      <c r="A98" s="12" t="s">
        <v>247</v>
      </c>
      <c r="B98" s="13" t="s">
        <v>12</v>
      </c>
      <c r="C98" s="12" t="s">
        <v>132</v>
      </c>
      <c r="D98" s="12" t="s">
        <v>41</v>
      </c>
      <c r="E98" s="12" t="s">
        <v>85</v>
      </c>
      <c r="F98" s="12" t="s">
        <v>116</v>
      </c>
      <c r="G98" s="3">
        <v>78</v>
      </c>
      <c r="H98" s="3" t="s">
        <v>9</v>
      </c>
      <c r="I98" s="29">
        <v>684248.47</v>
      </c>
      <c r="J98" s="29">
        <v>1</v>
      </c>
      <c r="K98" s="64">
        <v>0.9882739766580698</v>
      </c>
      <c r="L98" s="64">
        <f t="shared" si="11"/>
        <v>676224.9564691</v>
      </c>
      <c r="M98" s="64">
        <v>0.045579368833268075</v>
      </c>
      <c r="N98" s="34">
        <f t="shared" si="12"/>
        <v>30821.906705165755</v>
      </c>
      <c r="O98" s="34">
        <f t="shared" si="13"/>
        <v>2404108.723002929</v>
      </c>
    </row>
    <row r="99" spans="1:15" ht="30" customHeight="1">
      <c r="A99" s="12" t="s">
        <v>247</v>
      </c>
      <c r="B99" s="13" t="s">
        <v>20</v>
      </c>
      <c r="C99" s="12" t="s">
        <v>132</v>
      </c>
      <c r="D99" s="12" t="s">
        <v>41</v>
      </c>
      <c r="E99" s="12" t="s">
        <v>85</v>
      </c>
      <c r="F99" s="12" t="s">
        <v>38</v>
      </c>
      <c r="G99" s="3">
        <v>5</v>
      </c>
      <c r="H99" s="3" t="s">
        <v>9</v>
      </c>
      <c r="I99" s="29">
        <v>807752.3999999999</v>
      </c>
      <c r="J99" s="29">
        <v>1</v>
      </c>
      <c r="K99" s="64">
        <v>0.9624754847973215</v>
      </c>
      <c r="L99" s="64">
        <f t="shared" si="11"/>
        <v>777441.8827861998</v>
      </c>
      <c r="M99" s="64">
        <v>0.24784318638163028</v>
      </c>
      <c r="N99" s="34">
        <f t="shared" si="12"/>
        <v>192683.67345626568</v>
      </c>
      <c r="O99" s="34">
        <f t="shared" si="13"/>
        <v>963418.3672813284</v>
      </c>
    </row>
    <row r="100" spans="1:15" ht="30" customHeight="1">
      <c r="A100" s="12" t="s">
        <v>247</v>
      </c>
      <c r="B100" s="13" t="s">
        <v>27</v>
      </c>
      <c r="C100" s="12" t="s">
        <v>132</v>
      </c>
      <c r="D100" s="12" t="s">
        <v>41</v>
      </c>
      <c r="E100" s="12" t="s">
        <v>85</v>
      </c>
      <c r="F100" s="12" t="s">
        <v>39</v>
      </c>
      <c r="G100" s="3">
        <v>5</v>
      </c>
      <c r="H100" s="3" t="s">
        <v>9</v>
      </c>
      <c r="I100" s="29">
        <v>976966.8600000001</v>
      </c>
      <c r="J100" s="29">
        <v>1</v>
      </c>
      <c r="K100" s="64">
        <v>0.8724267722715795</v>
      </c>
      <c r="L100" s="64">
        <f t="shared" si="11"/>
        <v>852332.0442861002</v>
      </c>
      <c r="M100" s="64">
        <v>0.4772870279597442</v>
      </c>
      <c r="N100" s="34">
        <f t="shared" si="12"/>
        <v>406807.0282521658</v>
      </c>
      <c r="O100" s="34">
        <f t="shared" si="13"/>
        <v>2034035.141260829</v>
      </c>
    </row>
    <row r="101" spans="1:15" ht="30" customHeight="1">
      <c r="A101" s="12" t="s">
        <v>247</v>
      </c>
      <c r="B101" s="13" t="s">
        <v>214</v>
      </c>
      <c r="C101" s="12" t="s">
        <v>138</v>
      </c>
      <c r="D101" s="12" t="s">
        <v>68</v>
      </c>
      <c r="E101" s="12" t="s">
        <v>99</v>
      </c>
      <c r="F101" s="12" t="s">
        <v>98</v>
      </c>
      <c r="G101" s="26">
        <v>82</v>
      </c>
      <c r="H101" s="3" t="s">
        <v>9</v>
      </c>
      <c r="I101" s="29">
        <v>151773.66999999998</v>
      </c>
      <c r="J101" s="29">
        <v>1.01</v>
      </c>
      <c r="K101" s="64">
        <v>1.0075522976745246</v>
      </c>
      <c r="L101" s="64">
        <f t="shared" si="11"/>
        <v>154449.10903434502</v>
      </c>
      <c r="M101" s="64">
        <v>0.0778430233593459</v>
      </c>
      <c r="N101" s="34">
        <f t="shared" si="12"/>
        <v>12022.78560239068</v>
      </c>
      <c r="O101" s="34">
        <f t="shared" si="13"/>
        <v>985868.4193960358</v>
      </c>
    </row>
    <row r="102" spans="1:15" ht="30" customHeight="1">
      <c r="A102" s="12" t="s">
        <v>247</v>
      </c>
      <c r="B102" s="13" t="s">
        <v>69</v>
      </c>
      <c r="C102" s="12" t="s">
        <v>138</v>
      </c>
      <c r="D102" s="12" t="s">
        <v>68</v>
      </c>
      <c r="E102" s="12" t="s">
        <v>99</v>
      </c>
      <c r="F102" s="12" t="s">
        <v>116</v>
      </c>
      <c r="G102" s="26">
        <v>40</v>
      </c>
      <c r="H102" s="3" t="s">
        <v>9</v>
      </c>
      <c r="I102" s="29">
        <v>684248.47</v>
      </c>
      <c r="J102" s="29">
        <v>1.01</v>
      </c>
      <c r="K102" s="64">
        <v>0.9889389903906016</v>
      </c>
      <c r="L102" s="64">
        <f t="shared" si="11"/>
        <v>683446.791009095</v>
      </c>
      <c r="M102" s="64">
        <v>0.0462073031427408</v>
      </c>
      <c r="N102" s="34">
        <f t="shared" si="12"/>
        <v>31580.23305409067</v>
      </c>
      <c r="O102" s="34">
        <f t="shared" si="13"/>
        <v>1263209.3221636268</v>
      </c>
    </row>
    <row r="103" spans="1:15" ht="30" customHeight="1">
      <c r="A103" s="12" t="s">
        <v>247</v>
      </c>
      <c r="B103" s="13" t="s">
        <v>113</v>
      </c>
      <c r="C103" s="12" t="s">
        <v>138</v>
      </c>
      <c r="D103" s="12" t="s">
        <v>68</v>
      </c>
      <c r="E103" s="12" t="s">
        <v>99</v>
      </c>
      <c r="F103" s="12" t="s">
        <v>38</v>
      </c>
      <c r="G103" s="26">
        <v>5</v>
      </c>
      <c r="H103" s="3" t="s">
        <v>9</v>
      </c>
      <c r="I103" s="29">
        <v>807752.3999999999</v>
      </c>
      <c r="J103" s="29">
        <v>1.01</v>
      </c>
      <c r="K103" s="64">
        <v>1.0580987199782954</v>
      </c>
      <c r="L103" s="64">
        <f t="shared" si="11"/>
        <v>863228.5983043899</v>
      </c>
      <c r="M103" s="64">
        <v>0.3158066469567975</v>
      </c>
      <c r="N103" s="34">
        <f t="shared" si="12"/>
        <v>272613.3291877256</v>
      </c>
      <c r="O103" s="34">
        <f t="shared" si="13"/>
        <v>1363066.6459386281</v>
      </c>
    </row>
    <row r="104" spans="1:15" ht="30" customHeight="1">
      <c r="A104" s="12" t="s">
        <v>247</v>
      </c>
      <c r="B104" s="13" t="s">
        <v>112</v>
      </c>
      <c r="C104" s="12" t="s">
        <v>138</v>
      </c>
      <c r="D104" s="12" t="s">
        <v>68</v>
      </c>
      <c r="E104" s="12" t="s">
        <v>99</v>
      </c>
      <c r="F104" s="12" t="s">
        <v>39</v>
      </c>
      <c r="G104" s="26">
        <v>2</v>
      </c>
      <c r="H104" s="3" t="s">
        <v>9</v>
      </c>
      <c r="I104" s="29">
        <v>976966.8600000001</v>
      </c>
      <c r="J104" s="29">
        <v>1.01</v>
      </c>
      <c r="K104" s="64">
        <v>1.1111164080675802</v>
      </c>
      <c r="L104" s="64">
        <f t="shared" si="11"/>
        <v>1096379.1473671051</v>
      </c>
      <c r="M104" s="64">
        <v>0.5895674001386015</v>
      </c>
      <c r="N104" s="34">
        <f t="shared" si="12"/>
        <v>646389.4034794009</v>
      </c>
      <c r="O104" s="34">
        <f t="shared" si="13"/>
        <v>1292778.8069588018</v>
      </c>
    </row>
    <row r="105" spans="1:15" ht="15" hidden="1" outlineLevel="1">
      <c r="A105" s="12"/>
      <c r="B105" s="13"/>
      <c r="C105" s="12"/>
      <c r="D105" s="12"/>
      <c r="E105" s="12"/>
      <c r="F105" s="12"/>
      <c r="G105" s="26">
        <f>SUM(G97:G104)</f>
        <v>382</v>
      </c>
      <c r="H105" s="3" t="s">
        <v>9</v>
      </c>
      <c r="I105" s="29"/>
      <c r="J105" s="29"/>
      <c r="K105" s="65"/>
      <c r="L105" s="65"/>
      <c r="M105" s="65"/>
      <c r="N105" s="29"/>
      <c r="O105" s="28">
        <f>SUM(O97:O104)</f>
        <v>11807292.603885928</v>
      </c>
    </row>
    <row r="106" spans="1:15" ht="76.5" hidden="1" outlineLevel="1">
      <c r="A106" s="12" t="s">
        <v>247</v>
      </c>
      <c r="B106" s="13"/>
      <c r="C106" s="12"/>
      <c r="D106" s="12" t="s">
        <v>126</v>
      </c>
      <c r="E106" s="12" t="s">
        <v>40</v>
      </c>
      <c r="F106" s="12" t="s">
        <v>40</v>
      </c>
      <c r="G106" s="3" t="s">
        <v>9</v>
      </c>
      <c r="H106" s="26">
        <v>60</v>
      </c>
      <c r="I106" s="29">
        <v>144678.8</v>
      </c>
      <c r="J106" s="29">
        <v>1</v>
      </c>
      <c r="K106" s="64">
        <v>0.9633360808107171</v>
      </c>
      <c r="L106" s="64">
        <f>I106*J106*K106</f>
        <v>139374.30816839758</v>
      </c>
      <c r="M106" s="64">
        <v>0.04542088968240443</v>
      </c>
      <c r="N106" s="34">
        <f>L106*M106</f>
        <v>6330.505075878225</v>
      </c>
      <c r="O106" s="34">
        <f>H106*N106</f>
        <v>379830.3045526935</v>
      </c>
    </row>
    <row r="107" spans="1:15" ht="38.25" hidden="1" outlineLevel="1">
      <c r="A107" s="12" t="s">
        <v>247</v>
      </c>
      <c r="B107" s="13" t="s">
        <v>81</v>
      </c>
      <c r="C107" s="12" t="s">
        <v>188</v>
      </c>
      <c r="D107" s="12" t="s">
        <v>45</v>
      </c>
      <c r="E107" s="12" t="s">
        <v>115</v>
      </c>
      <c r="F107" s="12" t="s">
        <v>40</v>
      </c>
      <c r="G107" s="3" t="s">
        <v>9</v>
      </c>
      <c r="H107" s="3">
        <v>1</v>
      </c>
      <c r="I107" s="29"/>
      <c r="J107" s="29"/>
      <c r="K107" s="65"/>
      <c r="L107" s="65"/>
      <c r="M107" s="65"/>
      <c r="N107" s="29"/>
      <c r="O107" s="36"/>
    </row>
    <row r="108" spans="1:15" ht="38.25" hidden="1" outlineLevel="1">
      <c r="A108" s="12" t="s">
        <v>247</v>
      </c>
      <c r="B108" s="13" t="s">
        <v>82</v>
      </c>
      <c r="C108" s="12" t="s">
        <v>188</v>
      </c>
      <c r="D108" s="12" t="s">
        <v>45</v>
      </c>
      <c r="E108" s="12" t="s">
        <v>114</v>
      </c>
      <c r="F108" s="12" t="s">
        <v>40</v>
      </c>
      <c r="G108" s="3" t="s">
        <v>9</v>
      </c>
      <c r="H108" s="3">
        <v>3</v>
      </c>
      <c r="I108" s="29"/>
      <c r="J108" s="29"/>
      <c r="K108" s="65"/>
      <c r="L108" s="65"/>
      <c r="M108" s="65"/>
      <c r="N108" s="29"/>
      <c r="O108" s="36"/>
    </row>
    <row r="109" spans="1:15" ht="51" hidden="1" outlineLevel="1">
      <c r="A109" s="12" t="s">
        <v>247</v>
      </c>
      <c r="B109" s="13" t="s">
        <v>185</v>
      </c>
      <c r="C109" s="12" t="s">
        <v>186</v>
      </c>
      <c r="D109" s="12" t="s">
        <v>37</v>
      </c>
      <c r="E109" s="12" t="s">
        <v>115</v>
      </c>
      <c r="F109" s="12" t="s">
        <v>40</v>
      </c>
      <c r="G109" s="3" t="s">
        <v>9</v>
      </c>
      <c r="H109" s="3"/>
      <c r="I109" s="29"/>
      <c r="J109" s="29"/>
      <c r="K109" s="65"/>
      <c r="L109" s="65"/>
      <c r="M109" s="65"/>
      <c r="N109" s="29"/>
      <c r="O109" s="36"/>
    </row>
    <row r="110" spans="1:15" ht="15" hidden="1" outlineLevel="1">
      <c r="A110" s="12"/>
      <c r="B110" s="13"/>
      <c r="C110" s="12"/>
      <c r="D110" s="12"/>
      <c r="E110" s="12"/>
      <c r="F110" s="12"/>
      <c r="G110" s="3"/>
      <c r="H110" s="3"/>
      <c r="I110" s="29"/>
      <c r="J110" s="29"/>
      <c r="K110" s="65"/>
      <c r="L110" s="65"/>
      <c r="M110" s="65"/>
      <c r="N110" s="29"/>
      <c r="O110" s="36"/>
    </row>
    <row r="111" spans="1:15" ht="15" hidden="1" outlineLevel="1">
      <c r="A111" s="12"/>
      <c r="B111" s="13"/>
      <c r="C111" s="12"/>
      <c r="D111" s="12"/>
      <c r="E111" s="12"/>
      <c r="F111" s="12"/>
      <c r="G111" s="49"/>
      <c r="H111" s="49"/>
      <c r="I111" s="29"/>
      <c r="J111" s="29"/>
      <c r="K111" s="65"/>
      <c r="L111" s="65"/>
      <c r="M111" s="65"/>
      <c r="N111" s="29"/>
      <c r="O111" s="36"/>
    </row>
    <row r="112" spans="1:15" ht="38.25" collapsed="1">
      <c r="A112" s="12" t="s">
        <v>239</v>
      </c>
      <c r="B112" s="13" t="s">
        <v>135</v>
      </c>
      <c r="C112" s="12" t="s">
        <v>136</v>
      </c>
      <c r="D112" s="12" t="s">
        <v>49</v>
      </c>
      <c r="E112" s="12" t="s">
        <v>83</v>
      </c>
      <c r="F112" s="12" t="s">
        <v>98</v>
      </c>
      <c r="G112" s="3">
        <v>4</v>
      </c>
      <c r="H112" s="3" t="s">
        <v>9</v>
      </c>
      <c r="I112" s="29">
        <v>260227.38000000003</v>
      </c>
      <c r="J112" s="29">
        <v>1.15</v>
      </c>
      <c r="K112" s="64">
        <v>1.126424327118845</v>
      </c>
      <c r="L112" s="64">
        <f aca="true" t="shared" si="14" ref="L112:L142">I112*J112*K112</f>
        <v>337095.41912656</v>
      </c>
      <c r="M112" s="64">
        <v>0.18411660171514788</v>
      </c>
      <c r="N112" s="34">
        <f aca="true" t="shared" si="15" ref="N112:N159">L112*M112</f>
        <v>62064.863023325684</v>
      </c>
      <c r="O112" s="34">
        <f aca="true" t="shared" si="16" ref="O112:O142">G112*N112</f>
        <v>248259.45209330274</v>
      </c>
    </row>
    <row r="113" spans="1:15" ht="38.25">
      <c r="A113" s="12" t="s">
        <v>239</v>
      </c>
      <c r="B113" s="13" t="s">
        <v>135</v>
      </c>
      <c r="C113" s="12" t="s">
        <v>252</v>
      </c>
      <c r="D113" s="12" t="s">
        <v>49</v>
      </c>
      <c r="E113" s="12" t="s">
        <v>83</v>
      </c>
      <c r="F113" s="12" t="s">
        <v>98</v>
      </c>
      <c r="G113" s="3">
        <v>6</v>
      </c>
      <c r="H113" s="3" t="s">
        <v>9</v>
      </c>
      <c r="I113" s="29">
        <v>260227.38000000003</v>
      </c>
      <c r="J113" s="29">
        <v>1.15</v>
      </c>
      <c r="K113" s="64">
        <v>0.998661878693933</v>
      </c>
      <c r="L113" s="64">
        <f t="shared" si="14"/>
        <v>298861.03882816003</v>
      </c>
      <c r="M113" s="64">
        <v>0.07973766944786598</v>
      </c>
      <c r="N113" s="34">
        <f t="shared" si="15"/>
        <v>23830.482724925663</v>
      </c>
      <c r="O113" s="34">
        <f t="shared" si="16"/>
        <v>142982.89634955398</v>
      </c>
    </row>
    <row r="114" spans="1:15" ht="38.25">
      <c r="A114" s="12" t="s">
        <v>239</v>
      </c>
      <c r="B114" s="13" t="s">
        <v>55</v>
      </c>
      <c r="C114" s="12" t="s">
        <v>136</v>
      </c>
      <c r="D114" s="12" t="s">
        <v>49</v>
      </c>
      <c r="E114" s="12" t="s">
        <v>83</v>
      </c>
      <c r="F114" s="12" t="s">
        <v>116</v>
      </c>
      <c r="G114" s="3">
        <v>5</v>
      </c>
      <c r="H114" s="3" t="s">
        <v>9</v>
      </c>
      <c r="I114" s="29">
        <v>821971.0800000001</v>
      </c>
      <c r="J114" s="29">
        <v>1.15</v>
      </c>
      <c r="K114" s="64">
        <v>1.1250450965406227</v>
      </c>
      <c r="L114" s="64">
        <f t="shared" si="14"/>
        <v>1063467.7130100299</v>
      </c>
      <c r="M114" s="64">
        <v>0.16303341967184426</v>
      </c>
      <c r="N114" s="34">
        <f t="shared" si="15"/>
        <v>173380.77796262063</v>
      </c>
      <c r="O114" s="34">
        <f t="shared" si="16"/>
        <v>866903.8898131031</v>
      </c>
    </row>
    <row r="115" spans="1:15" ht="38.25">
      <c r="A115" s="12" t="s">
        <v>239</v>
      </c>
      <c r="B115" s="13" t="s">
        <v>166</v>
      </c>
      <c r="C115" s="12" t="s">
        <v>136</v>
      </c>
      <c r="D115" s="12" t="s">
        <v>49</v>
      </c>
      <c r="E115" s="12" t="s">
        <v>86</v>
      </c>
      <c r="F115" s="12" t="s">
        <v>98</v>
      </c>
      <c r="G115" s="3">
        <v>6</v>
      </c>
      <c r="H115" s="3" t="s">
        <v>9</v>
      </c>
      <c r="I115" s="29">
        <v>213037.93</v>
      </c>
      <c r="J115" s="29">
        <v>1.15</v>
      </c>
      <c r="K115" s="64">
        <v>1.2479774103146797</v>
      </c>
      <c r="L115" s="64">
        <f t="shared" si="14"/>
        <v>305746.50280723</v>
      </c>
      <c r="M115" s="64">
        <v>0.2530244226514382</v>
      </c>
      <c r="N115" s="34">
        <f t="shared" si="15"/>
        <v>77361.3323504957</v>
      </c>
      <c r="O115" s="34">
        <f t="shared" si="16"/>
        <v>464167.9941029742</v>
      </c>
    </row>
    <row r="116" spans="1:15" ht="38.25">
      <c r="A116" s="12" t="s">
        <v>239</v>
      </c>
      <c r="B116" s="13" t="s">
        <v>166</v>
      </c>
      <c r="C116" s="12" t="s">
        <v>136</v>
      </c>
      <c r="D116" s="12" t="s">
        <v>49</v>
      </c>
      <c r="E116" s="12" t="s">
        <v>86</v>
      </c>
      <c r="F116" s="12" t="s">
        <v>98</v>
      </c>
      <c r="G116" s="3">
        <v>6</v>
      </c>
      <c r="H116" s="3" t="s">
        <v>9</v>
      </c>
      <c r="I116" s="29">
        <v>213037.93</v>
      </c>
      <c r="J116" s="29">
        <v>1.15</v>
      </c>
      <c r="K116" s="64">
        <v>1.039893731093801</v>
      </c>
      <c r="L116" s="64">
        <f t="shared" si="14"/>
        <v>254767.32907602997</v>
      </c>
      <c r="M116" s="64">
        <v>0.10355393179720662</v>
      </c>
      <c r="N116" s="34">
        <f t="shared" si="15"/>
        <v>26382.158619295704</v>
      </c>
      <c r="O116" s="34">
        <f t="shared" si="16"/>
        <v>158292.95171577422</v>
      </c>
    </row>
    <row r="117" spans="1:15" ht="38.25">
      <c r="A117" s="12" t="s">
        <v>239</v>
      </c>
      <c r="B117" s="13" t="s">
        <v>53</v>
      </c>
      <c r="C117" s="12" t="s">
        <v>136</v>
      </c>
      <c r="D117" s="12" t="s">
        <v>49</v>
      </c>
      <c r="E117" s="12" t="s">
        <v>86</v>
      </c>
      <c r="F117" s="12" t="s">
        <v>116</v>
      </c>
      <c r="G117" s="3">
        <v>4</v>
      </c>
      <c r="H117" s="3" t="s">
        <v>9</v>
      </c>
      <c r="I117" s="29">
        <v>963723.8799999999</v>
      </c>
      <c r="J117" s="29">
        <v>1.15</v>
      </c>
      <c r="K117" s="64">
        <v>1.1647205810658132</v>
      </c>
      <c r="L117" s="64">
        <f t="shared" si="14"/>
        <v>1290839.3931256898</v>
      </c>
      <c r="M117" s="64">
        <v>0.18364547957237487</v>
      </c>
      <c r="N117" s="34">
        <f t="shared" si="15"/>
        <v>237056.81940148064</v>
      </c>
      <c r="O117" s="34">
        <f t="shared" si="16"/>
        <v>948227.2776059225</v>
      </c>
    </row>
    <row r="118" spans="1:15" ht="38.25">
      <c r="A118" s="12" t="s">
        <v>239</v>
      </c>
      <c r="B118" s="13" t="s">
        <v>170</v>
      </c>
      <c r="C118" s="12" t="s">
        <v>136</v>
      </c>
      <c r="D118" s="12" t="s">
        <v>49</v>
      </c>
      <c r="E118" s="12" t="s">
        <v>87</v>
      </c>
      <c r="F118" s="12" t="s">
        <v>98</v>
      </c>
      <c r="G118" s="3">
        <v>5</v>
      </c>
      <c r="H118" s="3" t="s">
        <v>9</v>
      </c>
      <c r="I118" s="29">
        <v>164259.79</v>
      </c>
      <c r="J118" s="29">
        <v>1.15</v>
      </c>
      <c r="K118" s="64">
        <v>1.0195716576881049</v>
      </c>
      <c r="L118" s="64">
        <f t="shared" si="14"/>
        <v>192595.82033907</v>
      </c>
      <c r="M118" s="64">
        <v>0.1068700760605773</v>
      </c>
      <c r="N118" s="34">
        <f t="shared" si="15"/>
        <v>20582.729968585692</v>
      </c>
      <c r="O118" s="34">
        <f t="shared" si="16"/>
        <v>102913.64984292845</v>
      </c>
    </row>
    <row r="119" spans="1:15" ht="38.25">
      <c r="A119" s="12" t="s">
        <v>239</v>
      </c>
      <c r="B119" s="13" t="s">
        <v>171</v>
      </c>
      <c r="C119" s="12" t="s">
        <v>136</v>
      </c>
      <c r="D119" s="12" t="s">
        <v>49</v>
      </c>
      <c r="E119" s="12" t="s">
        <v>87</v>
      </c>
      <c r="F119" s="12" t="s">
        <v>38</v>
      </c>
      <c r="G119" s="3">
        <v>2</v>
      </c>
      <c r="H119" s="3" t="s">
        <v>9</v>
      </c>
      <c r="I119" s="29">
        <v>1052682.79</v>
      </c>
      <c r="J119" s="29">
        <v>1.15</v>
      </c>
      <c r="K119" s="64">
        <v>0.7786680364062949</v>
      </c>
      <c r="L119" s="64">
        <f t="shared" si="14"/>
        <v>942644.0072052</v>
      </c>
      <c r="M119" s="64">
        <v>0.24746068704241686</v>
      </c>
      <c r="N119" s="34">
        <f t="shared" si="15"/>
        <v>233267.33365941574</v>
      </c>
      <c r="O119" s="34">
        <f t="shared" si="16"/>
        <v>466534.6673188315</v>
      </c>
    </row>
    <row r="120" spans="1:15" ht="38.25">
      <c r="A120" s="12" t="s">
        <v>239</v>
      </c>
      <c r="B120" s="13" t="s">
        <v>189</v>
      </c>
      <c r="C120" s="12" t="s">
        <v>136</v>
      </c>
      <c r="D120" s="12" t="s">
        <v>49</v>
      </c>
      <c r="E120" s="12" t="s">
        <v>102</v>
      </c>
      <c r="F120" s="12" t="s">
        <v>98</v>
      </c>
      <c r="G120" s="3">
        <v>2</v>
      </c>
      <c r="H120" s="3" t="s">
        <v>9</v>
      </c>
      <c r="I120" s="29">
        <v>143997.31</v>
      </c>
      <c r="J120" s="29">
        <v>1.15</v>
      </c>
      <c r="K120" s="64">
        <v>1.3508422161997333</v>
      </c>
      <c r="L120" s="64">
        <f t="shared" si="14"/>
        <v>223695.29217228</v>
      </c>
      <c r="M120" s="64">
        <v>0.3265782320910795</v>
      </c>
      <c r="N120" s="34">
        <f t="shared" si="15"/>
        <v>73054.01304472069</v>
      </c>
      <c r="O120" s="34">
        <f t="shared" si="16"/>
        <v>146108.02608944138</v>
      </c>
    </row>
    <row r="121" spans="1:15" ht="38.25">
      <c r="A121" s="12" t="s">
        <v>239</v>
      </c>
      <c r="B121" s="13" t="s">
        <v>189</v>
      </c>
      <c r="C121" s="12" t="s">
        <v>136</v>
      </c>
      <c r="D121" s="12" t="s">
        <v>49</v>
      </c>
      <c r="E121" s="12" t="s">
        <v>102</v>
      </c>
      <c r="F121" s="12" t="s">
        <v>98</v>
      </c>
      <c r="G121" s="3">
        <v>10</v>
      </c>
      <c r="H121" s="3" t="s">
        <v>9</v>
      </c>
      <c r="I121" s="29">
        <v>143997.31</v>
      </c>
      <c r="J121" s="29">
        <v>1.15</v>
      </c>
      <c r="K121" s="64">
        <v>1.042991213371972</v>
      </c>
      <c r="L121" s="64">
        <f t="shared" si="14"/>
        <v>172716.11844108</v>
      </c>
      <c r="M121" s="64">
        <v>0.12780995492931524</v>
      </c>
      <c r="N121" s="34">
        <f t="shared" si="15"/>
        <v>22074.839313520708</v>
      </c>
      <c r="O121" s="34">
        <f t="shared" si="16"/>
        <v>220748.39313520706</v>
      </c>
    </row>
    <row r="122" spans="1:15" ht="38.25">
      <c r="A122" s="12" t="s">
        <v>239</v>
      </c>
      <c r="B122" s="13" t="s">
        <v>60</v>
      </c>
      <c r="C122" s="12" t="s">
        <v>136</v>
      </c>
      <c r="D122" s="12" t="s">
        <v>49</v>
      </c>
      <c r="E122" s="12" t="s">
        <v>102</v>
      </c>
      <c r="F122" s="12" t="s">
        <v>116</v>
      </c>
      <c r="G122" s="3">
        <v>7</v>
      </c>
      <c r="H122" s="3" t="s">
        <v>9</v>
      </c>
      <c r="I122" s="29">
        <v>680055.11</v>
      </c>
      <c r="J122" s="29">
        <v>1.15</v>
      </c>
      <c r="K122" s="64">
        <v>1.0200787501624684</v>
      </c>
      <c r="L122" s="64">
        <f t="shared" si="14"/>
        <v>797766.2316479599</v>
      </c>
      <c r="M122" s="64">
        <v>0.07332062985625032</v>
      </c>
      <c r="N122" s="34">
        <f t="shared" si="15"/>
        <v>58492.72258247572</v>
      </c>
      <c r="O122" s="34">
        <f t="shared" si="16"/>
        <v>409449.05807733</v>
      </c>
    </row>
    <row r="123" spans="1:15" ht="38.25">
      <c r="A123" s="12" t="s">
        <v>239</v>
      </c>
      <c r="B123" s="13" t="s">
        <v>50</v>
      </c>
      <c r="C123" s="12" t="s">
        <v>136</v>
      </c>
      <c r="D123" s="12" t="s">
        <v>49</v>
      </c>
      <c r="E123" s="12" t="s">
        <v>102</v>
      </c>
      <c r="F123" s="12" t="s">
        <v>39</v>
      </c>
      <c r="G123" s="3">
        <v>2</v>
      </c>
      <c r="H123" s="3" t="s">
        <v>9</v>
      </c>
      <c r="I123" s="29">
        <v>560826.86</v>
      </c>
      <c r="J123" s="29">
        <v>1.15</v>
      </c>
      <c r="K123" s="64">
        <v>1.4838032926611255</v>
      </c>
      <c r="L123" s="64">
        <f t="shared" si="14"/>
        <v>956980.25270292</v>
      </c>
      <c r="M123" s="64">
        <v>0.5097108016289815</v>
      </c>
      <c r="N123" s="34">
        <f t="shared" si="15"/>
        <v>487783.1717483107</v>
      </c>
      <c r="O123" s="34">
        <f t="shared" si="16"/>
        <v>975566.3434966214</v>
      </c>
    </row>
    <row r="124" spans="1:15" ht="38.25">
      <c r="A124" s="12" t="s">
        <v>239</v>
      </c>
      <c r="B124" s="13" t="s">
        <v>50</v>
      </c>
      <c r="C124" s="12" t="s">
        <v>136</v>
      </c>
      <c r="D124" s="12" t="s">
        <v>49</v>
      </c>
      <c r="E124" s="12" t="s">
        <v>102</v>
      </c>
      <c r="F124" s="12" t="s">
        <v>39</v>
      </c>
      <c r="G124" s="3">
        <v>2</v>
      </c>
      <c r="H124" s="3" t="s">
        <v>9</v>
      </c>
      <c r="I124" s="29">
        <v>560826.86</v>
      </c>
      <c r="J124" s="29">
        <v>1.15</v>
      </c>
      <c r="K124" s="64">
        <v>1.1241553808075455</v>
      </c>
      <c r="L124" s="64">
        <f t="shared" si="14"/>
        <v>725025.01222596</v>
      </c>
      <c r="M124" s="64">
        <v>0.3528539387709011</v>
      </c>
      <c r="N124" s="34">
        <f t="shared" si="15"/>
        <v>255827.9312713507</v>
      </c>
      <c r="O124" s="34">
        <f t="shared" si="16"/>
        <v>511655.8625427014</v>
      </c>
    </row>
    <row r="125" spans="1:15" ht="38.25">
      <c r="A125" s="12" t="s">
        <v>239</v>
      </c>
      <c r="B125" s="13" t="s">
        <v>191</v>
      </c>
      <c r="C125" s="12" t="s">
        <v>136</v>
      </c>
      <c r="D125" s="12" t="s">
        <v>49</v>
      </c>
      <c r="E125" s="12" t="s">
        <v>100</v>
      </c>
      <c r="F125" s="12" t="s">
        <v>98</v>
      </c>
      <c r="G125" s="3">
        <v>5</v>
      </c>
      <c r="H125" s="3" t="s">
        <v>9</v>
      </c>
      <c r="I125" s="29">
        <v>156961.2</v>
      </c>
      <c r="J125" s="31">
        <v>1.219</v>
      </c>
      <c r="K125" s="64">
        <v>0.9818922118029506</v>
      </c>
      <c r="L125" s="64">
        <f t="shared" si="14"/>
        <v>187871.03641916404</v>
      </c>
      <c r="M125" s="64">
        <v>0.09474703007755081</v>
      </c>
      <c r="N125" s="34">
        <f t="shared" si="15"/>
        <v>17800.22273830718</v>
      </c>
      <c r="O125" s="34">
        <f t="shared" si="16"/>
        <v>89001.1136915359</v>
      </c>
    </row>
    <row r="126" spans="1:15" ht="38.25">
      <c r="A126" s="12" t="s">
        <v>239</v>
      </c>
      <c r="B126" s="13" t="s">
        <v>191</v>
      </c>
      <c r="C126" s="12" t="s">
        <v>136</v>
      </c>
      <c r="D126" s="12" t="s">
        <v>49</v>
      </c>
      <c r="E126" s="12" t="s">
        <v>100</v>
      </c>
      <c r="F126" s="12" t="s">
        <v>98</v>
      </c>
      <c r="G126" s="3">
        <v>5</v>
      </c>
      <c r="H126" s="3" t="s">
        <v>9</v>
      </c>
      <c r="I126" s="29">
        <v>156961.2</v>
      </c>
      <c r="J126" s="31">
        <v>1.219</v>
      </c>
      <c r="K126" s="64">
        <v>1.0018750899270432</v>
      </c>
      <c r="L126" s="64">
        <f t="shared" si="14"/>
        <v>191694.47444900405</v>
      </c>
      <c r="M126" s="64">
        <v>0.11280273377884797</v>
      </c>
      <c r="N126" s="34">
        <f t="shared" si="15"/>
        <v>21623.66076814718</v>
      </c>
      <c r="O126" s="34">
        <f t="shared" si="16"/>
        <v>108118.3038407359</v>
      </c>
    </row>
    <row r="127" spans="1:15" ht="38.25">
      <c r="A127" s="12" t="s">
        <v>239</v>
      </c>
      <c r="B127" s="13" t="s">
        <v>56</v>
      </c>
      <c r="C127" s="12" t="s">
        <v>136</v>
      </c>
      <c r="D127" s="12" t="s">
        <v>49</v>
      </c>
      <c r="E127" s="12" t="s">
        <v>100</v>
      </c>
      <c r="F127" s="12" t="s">
        <v>116</v>
      </c>
      <c r="G127" s="3">
        <v>2</v>
      </c>
      <c r="H127" s="3" t="s">
        <v>9</v>
      </c>
      <c r="I127" s="29">
        <v>690865.6699999999</v>
      </c>
      <c r="J127" s="31">
        <v>1.219</v>
      </c>
      <c r="K127" s="64">
        <v>1.1522904425480114</v>
      </c>
      <c r="L127" s="64">
        <f t="shared" si="14"/>
        <v>970418.9706145191</v>
      </c>
      <c r="M127" s="64">
        <v>0.19100108481063116</v>
      </c>
      <c r="N127" s="34">
        <f t="shared" si="15"/>
        <v>185351.07610818915</v>
      </c>
      <c r="O127" s="34">
        <f t="shared" si="16"/>
        <v>370702.1522163783</v>
      </c>
    </row>
    <row r="128" spans="1:15" ht="38.25">
      <c r="A128" s="12" t="s">
        <v>239</v>
      </c>
      <c r="B128" s="13" t="s">
        <v>56</v>
      </c>
      <c r="C128" s="12" t="s">
        <v>136</v>
      </c>
      <c r="D128" s="12" t="s">
        <v>49</v>
      </c>
      <c r="E128" s="12" t="s">
        <v>100</v>
      </c>
      <c r="F128" s="12" t="s">
        <v>116</v>
      </c>
      <c r="G128" s="3">
        <v>2</v>
      </c>
      <c r="H128" s="3" t="s">
        <v>9</v>
      </c>
      <c r="I128" s="29">
        <v>690865.6699999999</v>
      </c>
      <c r="J128" s="31">
        <v>1.219</v>
      </c>
      <c r="K128" s="64">
        <v>0.9933901189244677</v>
      </c>
      <c r="L128" s="64">
        <f t="shared" si="14"/>
        <v>836598.639570119</v>
      </c>
      <c r="M128" s="64">
        <v>0.06159554011499224</v>
      </c>
      <c r="N128" s="34">
        <f t="shared" si="15"/>
        <v>51530.745063789196</v>
      </c>
      <c r="O128" s="34">
        <f t="shared" si="16"/>
        <v>103061.49012757839</v>
      </c>
    </row>
    <row r="129" spans="1:15" ht="38.25">
      <c r="A129" s="12" t="s">
        <v>239</v>
      </c>
      <c r="B129" s="13" t="s">
        <v>56</v>
      </c>
      <c r="C129" s="12" t="s">
        <v>136</v>
      </c>
      <c r="D129" s="12" t="s">
        <v>49</v>
      </c>
      <c r="E129" s="12" t="s">
        <v>100</v>
      </c>
      <c r="F129" s="12" t="s">
        <v>116</v>
      </c>
      <c r="G129" s="3">
        <v>2</v>
      </c>
      <c r="H129" s="3" t="s">
        <v>9</v>
      </c>
      <c r="I129" s="29">
        <v>690865.6699999999</v>
      </c>
      <c r="J129" s="31">
        <v>1.219</v>
      </c>
      <c r="K129" s="64">
        <v>1.006631812559763</v>
      </c>
      <c r="L129" s="64">
        <f t="shared" si="14"/>
        <v>847750.3338238191</v>
      </c>
      <c r="M129" s="64">
        <v>0.07393974005855819</v>
      </c>
      <c r="N129" s="34">
        <f t="shared" si="15"/>
        <v>62682.439317489116</v>
      </c>
      <c r="O129" s="34">
        <f t="shared" si="16"/>
        <v>125364.87863497823</v>
      </c>
    </row>
    <row r="130" spans="1:15" ht="38.25">
      <c r="A130" s="12" t="s">
        <v>239</v>
      </c>
      <c r="B130" s="13" t="s">
        <v>192</v>
      </c>
      <c r="C130" s="12" t="s">
        <v>136</v>
      </c>
      <c r="D130" s="12" t="s">
        <v>49</v>
      </c>
      <c r="E130" s="12" t="s">
        <v>89</v>
      </c>
      <c r="F130" s="12" t="s">
        <v>98</v>
      </c>
      <c r="G130" s="3">
        <v>28</v>
      </c>
      <c r="H130" s="3" t="s">
        <v>9</v>
      </c>
      <c r="I130" s="29">
        <v>152648.49000000002</v>
      </c>
      <c r="J130" s="29">
        <v>1.15</v>
      </c>
      <c r="K130" s="64">
        <v>1.0202761501001418</v>
      </c>
      <c r="L130" s="64">
        <f t="shared" si="14"/>
        <v>179105.15575017</v>
      </c>
      <c r="M130" s="64">
        <v>0.1161523224058052</v>
      </c>
      <c r="N130" s="34">
        <f t="shared" si="15"/>
        <v>20803.4797952357</v>
      </c>
      <c r="O130" s="34">
        <f t="shared" si="16"/>
        <v>582497.4342665996</v>
      </c>
    </row>
    <row r="131" spans="1:15" ht="38.25">
      <c r="A131" s="12" t="s">
        <v>239</v>
      </c>
      <c r="B131" s="13" t="s">
        <v>192</v>
      </c>
      <c r="C131" s="12" t="s">
        <v>136</v>
      </c>
      <c r="D131" s="12" t="s">
        <v>49</v>
      </c>
      <c r="E131" s="12" t="s">
        <v>89</v>
      </c>
      <c r="F131" s="12" t="s">
        <v>98</v>
      </c>
      <c r="G131" s="3">
        <v>5</v>
      </c>
      <c r="H131" s="3" t="s">
        <v>9</v>
      </c>
      <c r="I131" s="29">
        <v>152648.49000000002</v>
      </c>
      <c r="J131" s="29">
        <v>1.15</v>
      </c>
      <c r="K131" s="64">
        <v>1.0456864910422632</v>
      </c>
      <c r="L131" s="64">
        <f t="shared" si="14"/>
        <v>183565.83345165</v>
      </c>
      <c r="M131" s="64">
        <v>0.13762995554055601</v>
      </c>
      <c r="N131" s="34">
        <f t="shared" si="15"/>
        <v>25264.1574967157</v>
      </c>
      <c r="O131" s="34">
        <f t="shared" si="16"/>
        <v>126320.78748357849</v>
      </c>
    </row>
    <row r="132" spans="1:15" ht="38.25">
      <c r="A132" s="12" t="s">
        <v>239</v>
      </c>
      <c r="B132" s="13" t="s">
        <v>61</v>
      </c>
      <c r="C132" s="12" t="s">
        <v>136</v>
      </c>
      <c r="D132" s="12" t="s">
        <v>49</v>
      </c>
      <c r="E132" s="12" t="s">
        <v>89</v>
      </c>
      <c r="F132" s="12" t="s">
        <v>116</v>
      </c>
      <c r="G132" s="3">
        <v>7</v>
      </c>
      <c r="H132" s="3" t="s">
        <v>9</v>
      </c>
      <c r="I132" s="29">
        <v>674313.0099999999</v>
      </c>
      <c r="J132" s="29">
        <v>1.15</v>
      </c>
      <c r="K132" s="64">
        <v>1.013063721647607</v>
      </c>
      <c r="L132" s="64">
        <f t="shared" si="14"/>
        <v>785590.3545859</v>
      </c>
      <c r="M132" s="64">
        <v>0.06840055183867477</v>
      </c>
      <c r="N132" s="34">
        <f t="shared" si="15"/>
        <v>53734.813772815745</v>
      </c>
      <c r="O132" s="34">
        <f t="shared" si="16"/>
        <v>376143.6964097102</v>
      </c>
    </row>
    <row r="133" spans="1:15" ht="38.25">
      <c r="A133" s="12" t="s">
        <v>239</v>
      </c>
      <c r="B133" s="13" t="s">
        <v>61</v>
      </c>
      <c r="C133" s="12" t="s">
        <v>136</v>
      </c>
      <c r="D133" s="12" t="s">
        <v>49</v>
      </c>
      <c r="E133" s="12" t="s">
        <v>89</v>
      </c>
      <c r="F133" s="12" t="s">
        <v>116</v>
      </c>
      <c r="G133" s="3">
        <v>5</v>
      </c>
      <c r="H133" s="3" t="s">
        <v>9</v>
      </c>
      <c r="I133" s="29">
        <v>674313.0099999999</v>
      </c>
      <c r="J133" s="29">
        <v>1.15</v>
      </c>
      <c r="K133" s="64">
        <v>1.027444469600253</v>
      </c>
      <c r="L133" s="64">
        <f t="shared" si="14"/>
        <v>796742.0488396</v>
      </c>
      <c r="M133" s="64">
        <v>0.08143979362080667</v>
      </c>
      <c r="N133" s="34">
        <f t="shared" si="15"/>
        <v>64886.50802651569</v>
      </c>
      <c r="O133" s="34">
        <f t="shared" si="16"/>
        <v>324432.54013257846</v>
      </c>
    </row>
    <row r="134" spans="1:15" ht="38.25">
      <c r="A134" s="12" t="s">
        <v>239</v>
      </c>
      <c r="B134" s="13" t="s">
        <v>216</v>
      </c>
      <c r="C134" s="12" t="s">
        <v>136</v>
      </c>
      <c r="D134" s="12" t="s">
        <v>49</v>
      </c>
      <c r="E134" s="12" t="s">
        <v>217</v>
      </c>
      <c r="F134" s="12" t="s">
        <v>39</v>
      </c>
      <c r="G134" s="26">
        <v>1</v>
      </c>
      <c r="H134" s="3" t="s">
        <v>9</v>
      </c>
      <c r="I134" s="29">
        <v>1182159.85</v>
      </c>
      <c r="J134" s="29">
        <v>2.001</v>
      </c>
      <c r="K134" s="64">
        <v>0.8550023582061143</v>
      </c>
      <c r="L134" s="64">
        <f t="shared" si="14"/>
        <v>2022509.6685126992</v>
      </c>
      <c r="M134" s="64">
        <v>0.2875212902763379</v>
      </c>
      <c r="N134" s="34">
        <f t="shared" si="15"/>
        <v>581514.5894871397</v>
      </c>
      <c r="O134" s="34">
        <f t="shared" si="16"/>
        <v>581514.5894871397</v>
      </c>
    </row>
    <row r="135" spans="1:15" ht="38.25">
      <c r="A135" s="12" t="s">
        <v>239</v>
      </c>
      <c r="B135" s="13" t="s">
        <v>223</v>
      </c>
      <c r="C135" s="12" t="s">
        <v>136</v>
      </c>
      <c r="D135" s="12" t="s">
        <v>49</v>
      </c>
      <c r="E135" s="12" t="s">
        <v>224</v>
      </c>
      <c r="F135" s="12" t="s">
        <v>98</v>
      </c>
      <c r="G135" s="26">
        <v>4</v>
      </c>
      <c r="H135" s="3" t="s">
        <v>9</v>
      </c>
      <c r="I135" s="29">
        <v>165966.2</v>
      </c>
      <c r="J135" s="29">
        <v>2.4495</v>
      </c>
      <c r="K135" s="64">
        <v>0.9703345727157308</v>
      </c>
      <c r="L135" s="64">
        <f t="shared" si="14"/>
        <v>394474.19594664004</v>
      </c>
      <c r="M135" s="64">
        <v>0.10342996279934857</v>
      </c>
      <c r="N135" s="34">
        <f t="shared" si="15"/>
        <v>40800.45141206392</v>
      </c>
      <c r="O135" s="34">
        <f t="shared" si="16"/>
        <v>163201.8056482557</v>
      </c>
    </row>
    <row r="136" spans="1:15" ht="38.25">
      <c r="A136" s="12" t="s">
        <v>239</v>
      </c>
      <c r="B136" s="13" t="s">
        <v>225</v>
      </c>
      <c r="C136" s="12" t="s">
        <v>136</v>
      </c>
      <c r="D136" s="12" t="s">
        <v>49</v>
      </c>
      <c r="E136" s="12" t="s">
        <v>224</v>
      </c>
      <c r="F136" s="12" t="s">
        <v>38</v>
      </c>
      <c r="G136" s="26">
        <v>2</v>
      </c>
      <c r="H136" s="3" t="s">
        <v>9</v>
      </c>
      <c r="I136" s="29">
        <v>764361.0299999999</v>
      </c>
      <c r="J136" s="29">
        <v>2.4495</v>
      </c>
      <c r="K136" s="64">
        <v>0.8960715623071875</v>
      </c>
      <c r="L136" s="64">
        <f t="shared" si="14"/>
        <v>1677716.8855899763</v>
      </c>
      <c r="M136" s="64">
        <v>0.14521381478174078</v>
      </c>
      <c r="N136" s="34">
        <f t="shared" si="15"/>
        <v>243627.6690802618</v>
      </c>
      <c r="O136" s="34">
        <f t="shared" si="16"/>
        <v>487255.3381605236</v>
      </c>
    </row>
    <row r="137" spans="1:15" ht="30" customHeight="1">
      <c r="A137" s="12" t="s">
        <v>239</v>
      </c>
      <c r="B137" s="13" t="s">
        <v>154</v>
      </c>
      <c r="C137" s="12" t="s">
        <v>152</v>
      </c>
      <c r="D137" s="12" t="s">
        <v>47</v>
      </c>
      <c r="E137" s="12" t="s">
        <v>153</v>
      </c>
      <c r="F137" s="12" t="s">
        <v>116</v>
      </c>
      <c r="G137" s="3">
        <v>5</v>
      </c>
      <c r="H137" s="3" t="s">
        <v>9</v>
      </c>
      <c r="I137" s="35">
        <v>684473.89</v>
      </c>
      <c r="J137" s="35">
        <v>0.82</v>
      </c>
      <c r="K137" s="64">
        <v>1.002872459955929</v>
      </c>
      <c r="L137" s="64">
        <f t="shared" si="14"/>
        <v>562880.8113487213</v>
      </c>
      <c r="M137" s="64">
        <v>0.0608353968278218</v>
      </c>
      <c r="N137" s="34">
        <f t="shared" si="15"/>
        <v>34243.077525165754</v>
      </c>
      <c r="O137" s="34">
        <f t="shared" si="16"/>
        <v>171215.38762582876</v>
      </c>
    </row>
    <row r="138" spans="1:15" ht="30" customHeight="1">
      <c r="A138" s="12" t="s">
        <v>239</v>
      </c>
      <c r="B138" s="13" t="s">
        <v>155</v>
      </c>
      <c r="C138" s="12" t="s">
        <v>152</v>
      </c>
      <c r="D138" s="12" t="s">
        <v>47</v>
      </c>
      <c r="E138" s="12" t="s">
        <v>153</v>
      </c>
      <c r="F138" s="12" t="s">
        <v>39</v>
      </c>
      <c r="G138" s="3">
        <v>2</v>
      </c>
      <c r="H138" s="3" t="s">
        <v>9</v>
      </c>
      <c r="I138" s="35">
        <v>709128.13</v>
      </c>
      <c r="J138" s="35">
        <v>0.82</v>
      </c>
      <c r="K138" s="64">
        <v>0.9518286036128104</v>
      </c>
      <c r="L138" s="64">
        <f t="shared" si="14"/>
        <v>553474.1189635801</v>
      </c>
      <c r="M138" s="64">
        <v>0.3993187923353628</v>
      </c>
      <c r="N138" s="34">
        <f t="shared" si="15"/>
        <v>221012.61677341574</v>
      </c>
      <c r="O138" s="34">
        <f t="shared" si="16"/>
        <v>442025.23354683147</v>
      </c>
    </row>
    <row r="139" spans="1:15" ht="30" customHeight="1">
      <c r="A139" s="12" t="s">
        <v>239</v>
      </c>
      <c r="B139" s="13" t="s">
        <v>178</v>
      </c>
      <c r="C139" s="12" t="s">
        <v>152</v>
      </c>
      <c r="D139" s="12" t="s">
        <v>47</v>
      </c>
      <c r="E139" s="12" t="s">
        <v>87</v>
      </c>
      <c r="F139" s="12" t="s">
        <v>116</v>
      </c>
      <c r="G139" s="3">
        <v>6</v>
      </c>
      <c r="H139" s="3" t="s">
        <v>9</v>
      </c>
      <c r="I139" s="29">
        <v>703417.71</v>
      </c>
      <c r="J139" s="35">
        <v>0.82</v>
      </c>
      <c r="K139" s="64">
        <v>1.0157916636310576</v>
      </c>
      <c r="L139" s="64">
        <f t="shared" si="14"/>
        <v>585911.1936121279</v>
      </c>
      <c r="M139" s="64">
        <v>0.08152371731449537</v>
      </c>
      <c r="N139" s="34">
        <f t="shared" si="15"/>
        <v>47765.65851943368</v>
      </c>
      <c r="O139" s="34">
        <f t="shared" si="16"/>
        <v>286593.95111660205</v>
      </c>
    </row>
    <row r="140" spans="1:15" ht="30" customHeight="1">
      <c r="A140" s="12" t="s">
        <v>239</v>
      </c>
      <c r="B140" s="13" t="s">
        <v>193</v>
      </c>
      <c r="C140" s="12" t="s">
        <v>152</v>
      </c>
      <c r="D140" s="12" t="s">
        <v>47</v>
      </c>
      <c r="E140" s="12" t="s">
        <v>89</v>
      </c>
      <c r="F140" s="12" t="s">
        <v>98</v>
      </c>
      <c r="G140" s="3">
        <v>7</v>
      </c>
      <c r="H140" s="3" t="s">
        <v>9</v>
      </c>
      <c r="I140" s="29">
        <v>152648.49000000002</v>
      </c>
      <c r="J140" s="35">
        <v>0.82</v>
      </c>
      <c r="K140" s="64">
        <v>1.0968170551331171</v>
      </c>
      <c r="L140" s="64">
        <f t="shared" si="14"/>
        <v>137290.5231633</v>
      </c>
      <c r="M140" s="64">
        <v>0.17981222265867813</v>
      </c>
      <c r="N140" s="34">
        <f t="shared" si="15"/>
        <v>24686.51411996571</v>
      </c>
      <c r="O140" s="34">
        <f t="shared" si="16"/>
        <v>172805.59883975994</v>
      </c>
    </row>
    <row r="141" spans="1:15" ht="30" customHeight="1">
      <c r="A141" s="12" t="s">
        <v>239</v>
      </c>
      <c r="B141" s="13" t="s">
        <v>46</v>
      </c>
      <c r="C141" s="12" t="s">
        <v>152</v>
      </c>
      <c r="D141" s="12" t="s">
        <v>47</v>
      </c>
      <c r="E141" s="12" t="s">
        <v>89</v>
      </c>
      <c r="F141" s="12" t="s">
        <v>116</v>
      </c>
      <c r="G141" s="3">
        <v>7</v>
      </c>
      <c r="H141" s="3" t="s">
        <v>9</v>
      </c>
      <c r="I141" s="29">
        <v>674313.0099999999</v>
      </c>
      <c r="J141" s="35">
        <v>0.82</v>
      </c>
      <c r="K141" s="64">
        <v>1.0329863188112725</v>
      </c>
      <c r="L141" s="64">
        <f t="shared" si="14"/>
        <v>571176.0134196879</v>
      </c>
      <c r="M141" s="64">
        <v>0.08684391578517903</v>
      </c>
      <c r="N141" s="34">
        <f t="shared" si="15"/>
        <v>49603.16160793366</v>
      </c>
      <c r="O141" s="34">
        <f t="shared" si="16"/>
        <v>347222.13125553564</v>
      </c>
    </row>
    <row r="142" spans="1:15" ht="30" customHeight="1">
      <c r="A142" s="12" t="s">
        <v>239</v>
      </c>
      <c r="B142" s="13" t="s">
        <v>194</v>
      </c>
      <c r="C142" s="12" t="s">
        <v>152</v>
      </c>
      <c r="D142" s="12" t="s">
        <v>47</v>
      </c>
      <c r="E142" s="12" t="s">
        <v>89</v>
      </c>
      <c r="F142" s="12" t="s">
        <v>38</v>
      </c>
      <c r="G142" s="26">
        <v>3</v>
      </c>
      <c r="H142" s="3" t="s">
        <v>9</v>
      </c>
      <c r="I142" s="29">
        <v>756801.21</v>
      </c>
      <c r="J142" s="35">
        <v>0.82</v>
      </c>
      <c r="K142" s="64">
        <v>0.9934146233051404</v>
      </c>
      <c r="L142" s="64">
        <f t="shared" si="14"/>
        <v>616490.2589382001</v>
      </c>
      <c r="M142" s="64">
        <v>0.25522353184632973</v>
      </c>
      <c r="N142" s="34">
        <f t="shared" si="15"/>
        <v>157342.82123506576</v>
      </c>
      <c r="O142" s="34">
        <f t="shared" si="16"/>
        <v>472028.46370519727</v>
      </c>
    </row>
    <row r="143" spans="1:15" ht="30" customHeight="1">
      <c r="A143" s="12" t="s">
        <v>239</v>
      </c>
      <c r="B143" s="13" t="s">
        <v>226</v>
      </c>
      <c r="C143" s="12" t="s">
        <v>152</v>
      </c>
      <c r="D143" s="12" t="s">
        <v>47</v>
      </c>
      <c r="E143" s="12" t="s">
        <v>227</v>
      </c>
      <c r="F143" s="12" t="s">
        <v>98</v>
      </c>
      <c r="G143" s="63">
        <v>8</v>
      </c>
      <c r="H143" s="3" t="s">
        <v>9</v>
      </c>
      <c r="I143" s="35">
        <v>147934.33</v>
      </c>
      <c r="J143" s="35">
        <v>0.82</v>
      </c>
      <c r="K143" s="64">
        <v>1.0136489376974427</v>
      </c>
      <c r="L143" s="64">
        <f aca="true" t="shared" si="17" ref="L143:L159">I143*J143*K143</f>
        <v>122961.85069185597</v>
      </c>
      <c r="M143" s="64">
        <v>0.12908547874859666</v>
      </c>
      <c r="N143" s="34">
        <f t="shared" si="15"/>
        <v>15872.58936437169</v>
      </c>
      <c r="O143" s="34">
        <f aca="true" t="shared" si="18" ref="O143:O159">G143*N143</f>
        <v>126980.71491497352</v>
      </c>
    </row>
    <row r="144" spans="1:15" ht="30" customHeight="1">
      <c r="A144" s="12" t="s">
        <v>239</v>
      </c>
      <c r="B144" s="13" t="s">
        <v>233</v>
      </c>
      <c r="C144" s="12" t="s">
        <v>152</v>
      </c>
      <c r="D144" s="12" t="s">
        <v>47</v>
      </c>
      <c r="E144" s="12" t="s">
        <v>265</v>
      </c>
      <c r="F144" s="12" t="s">
        <v>98</v>
      </c>
      <c r="G144" s="63">
        <v>10</v>
      </c>
      <c r="H144" s="3" t="s">
        <v>9</v>
      </c>
      <c r="I144" s="35">
        <v>144678.83</v>
      </c>
      <c r="J144" s="35">
        <v>0.82</v>
      </c>
      <c r="K144" s="64">
        <v>1.0043297305758336</v>
      </c>
      <c r="L144" s="64">
        <f t="shared" si="17"/>
        <v>119150.30529021999</v>
      </c>
      <c r="M144" s="64">
        <v>0.08700808700761786</v>
      </c>
      <c r="N144" s="34">
        <f t="shared" si="15"/>
        <v>10367.040129675692</v>
      </c>
      <c r="O144" s="34">
        <f t="shared" si="18"/>
        <v>103670.40129675691</v>
      </c>
    </row>
    <row r="145" spans="1:15" ht="51">
      <c r="A145" s="12" t="s">
        <v>239</v>
      </c>
      <c r="B145" s="13" t="s">
        <v>173</v>
      </c>
      <c r="C145" s="12" t="s">
        <v>174</v>
      </c>
      <c r="D145" s="12" t="s">
        <v>52</v>
      </c>
      <c r="E145" s="12" t="s">
        <v>87</v>
      </c>
      <c r="F145" s="12" t="s">
        <v>98</v>
      </c>
      <c r="G145" s="41">
        <v>22</v>
      </c>
      <c r="H145" s="3" t="s">
        <v>9</v>
      </c>
      <c r="I145" s="29">
        <v>164259.79</v>
      </c>
      <c r="J145" s="29">
        <v>0.76</v>
      </c>
      <c r="K145" s="64">
        <v>1.068042743397036</v>
      </c>
      <c r="L145" s="64">
        <f t="shared" si="17"/>
        <v>133331.72232348</v>
      </c>
      <c r="M145" s="64">
        <v>0.14981373644573448</v>
      </c>
      <c r="N145" s="34">
        <f t="shared" si="15"/>
        <v>19974.923508025688</v>
      </c>
      <c r="O145" s="34">
        <f t="shared" si="18"/>
        <v>439448.3171765651</v>
      </c>
    </row>
    <row r="146" spans="1:15" ht="51">
      <c r="A146" s="12" t="s">
        <v>239</v>
      </c>
      <c r="B146" s="13" t="s">
        <v>58</v>
      </c>
      <c r="C146" s="12" t="s">
        <v>174</v>
      </c>
      <c r="D146" s="12" t="s">
        <v>52</v>
      </c>
      <c r="E146" s="12" t="s">
        <v>87</v>
      </c>
      <c r="F146" s="12" t="s">
        <v>116</v>
      </c>
      <c r="G146" s="3">
        <v>17</v>
      </c>
      <c r="H146" s="3" t="s">
        <v>9</v>
      </c>
      <c r="I146" s="29">
        <v>703417.71</v>
      </c>
      <c r="J146" s="29">
        <v>0.76</v>
      </c>
      <c r="K146" s="64">
        <v>1.0500223879810595</v>
      </c>
      <c r="L146" s="64">
        <f t="shared" si="17"/>
        <v>561339.3011378</v>
      </c>
      <c r="M146" s="64">
        <v>0.11158958131422314</v>
      </c>
      <c r="N146" s="34">
        <f t="shared" si="15"/>
        <v>62639.61758918572</v>
      </c>
      <c r="O146" s="34">
        <f t="shared" si="18"/>
        <v>1064873.4990161574</v>
      </c>
    </row>
    <row r="147" spans="1:15" ht="51">
      <c r="A147" s="12" t="s">
        <v>239</v>
      </c>
      <c r="B147" s="13" t="s">
        <v>177</v>
      </c>
      <c r="C147" s="12" t="s">
        <v>174</v>
      </c>
      <c r="D147" s="12" t="s">
        <v>52</v>
      </c>
      <c r="E147" s="12" t="s">
        <v>87</v>
      </c>
      <c r="F147" s="12" t="s">
        <v>38</v>
      </c>
      <c r="G147" s="3">
        <v>5</v>
      </c>
      <c r="H147" s="3" t="s">
        <v>9</v>
      </c>
      <c r="I147" s="29">
        <v>1052682.79</v>
      </c>
      <c r="J147" s="29">
        <v>0.76</v>
      </c>
      <c r="K147" s="64">
        <v>0.8543019351957017</v>
      </c>
      <c r="L147" s="64">
        <f t="shared" si="17"/>
        <v>683474.7979296</v>
      </c>
      <c r="M147" s="64">
        <v>0.31455550693117185</v>
      </c>
      <c r="N147" s="34">
        <f t="shared" si="15"/>
        <v>214990.76153742557</v>
      </c>
      <c r="O147" s="34">
        <f t="shared" si="18"/>
        <v>1074953.807687128</v>
      </c>
    </row>
    <row r="148" spans="1:15" ht="51">
      <c r="A148" s="12" t="s">
        <v>239</v>
      </c>
      <c r="B148" s="13" t="s">
        <v>190</v>
      </c>
      <c r="C148" s="12" t="s">
        <v>174</v>
      </c>
      <c r="D148" s="12" t="s">
        <v>52</v>
      </c>
      <c r="E148" s="12" t="s">
        <v>102</v>
      </c>
      <c r="F148" s="12" t="s">
        <v>98</v>
      </c>
      <c r="G148" s="3">
        <v>8</v>
      </c>
      <c r="H148" s="3" t="s">
        <v>9</v>
      </c>
      <c r="I148" s="29">
        <v>143997.31</v>
      </c>
      <c r="J148" s="29">
        <v>0.76</v>
      </c>
      <c r="K148" s="64">
        <v>1.1061816823734598</v>
      </c>
      <c r="L148" s="64">
        <f t="shared" si="17"/>
        <v>121058.26184112</v>
      </c>
      <c r="M148" s="64">
        <v>0.18028874938192951</v>
      </c>
      <c r="N148" s="34">
        <f t="shared" si="15"/>
        <v>21825.442629685684</v>
      </c>
      <c r="O148" s="34">
        <f t="shared" si="18"/>
        <v>174603.54103748547</v>
      </c>
    </row>
    <row r="149" spans="1:15" ht="51">
      <c r="A149" s="12" t="s">
        <v>239</v>
      </c>
      <c r="B149" s="13" t="s">
        <v>190</v>
      </c>
      <c r="C149" s="12" t="s">
        <v>174</v>
      </c>
      <c r="D149" s="12" t="s">
        <v>52</v>
      </c>
      <c r="E149" s="12" t="s">
        <v>102</v>
      </c>
      <c r="F149" s="12" t="s">
        <v>98</v>
      </c>
      <c r="G149" s="3">
        <v>8</v>
      </c>
      <c r="H149" s="3" t="s">
        <v>9</v>
      </c>
      <c r="I149" s="29">
        <v>143997.31</v>
      </c>
      <c r="J149" s="29">
        <v>0.76</v>
      </c>
      <c r="K149" s="64">
        <v>1.152764399906608</v>
      </c>
      <c r="L149" s="64">
        <f t="shared" si="17"/>
        <v>126156.17921424001</v>
      </c>
      <c r="M149" s="64">
        <v>0.21341293126105298</v>
      </c>
      <c r="N149" s="34">
        <f t="shared" si="15"/>
        <v>26923.360002805683</v>
      </c>
      <c r="O149" s="34">
        <f t="shared" si="18"/>
        <v>215386.88002244546</v>
      </c>
    </row>
    <row r="150" spans="1:15" ht="51">
      <c r="A150" s="12" t="s">
        <v>239</v>
      </c>
      <c r="B150" s="13" t="s">
        <v>201</v>
      </c>
      <c r="C150" s="12" t="s">
        <v>174</v>
      </c>
      <c r="D150" s="12" t="s">
        <v>52</v>
      </c>
      <c r="E150" s="12" t="s">
        <v>89</v>
      </c>
      <c r="F150" s="12" t="s">
        <v>98</v>
      </c>
      <c r="G150" s="26">
        <v>16</v>
      </c>
      <c r="H150" s="3" t="s">
        <v>9</v>
      </c>
      <c r="I150" s="29">
        <v>152648.49000000002</v>
      </c>
      <c r="J150" s="29">
        <v>0.76</v>
      </c>
      <c r="K150" s="64">
        <v>1.0724342183497593</v>
      </c>
      <c r="L150" s="64">
        <f t="shared" si="17"/>
        <v>124416.15268212001</v>
      </c>
      <c r="M150" s="64">
        <v>0.1617218497456181</v>
      </c>
      <c r="N150" s="34">
        <f t="shared" si="15"/>
        <v>20120.81034998569</v>
      </c>
      <c r="O150" s="34">
        <f t="shared" si="18"/>
        <v>321932.96559977107</v>
      </c>
    </row>
    <row r="151" spans="1:15" ht="51">
      <c r="A151" s="12" t="s">
        <v>239</v>
      </c>
      <c r="B151" s="13" t="s">
        <v>54</v>
      </c>
      <c r="C151" s="12" t="s">
        <v>174</v>
      </c>
      <c r="D151" s="12" t="s">
        <v>52</v>
      </c>
      <c r="E151" s="12" t="s">
        <v>89</v>
      </c>
      <c r="F151" s="12" t="s">
        <v>116</v>
      </c>
      <c r="G151" s="26">
        <v>9</v>
      </c>
      <c r="H151" s="3" t="s">
        <v>9</v>
      </c>
      <c r="I151" s="29">
        <v>674313.0099999999</v>
      </c>
      <c r="J151" s="29">
        <v>0.76</v>
      </c>
      <c r="K151" s="64">
        <v>1.0425820990240906</v>
      </c>
      <c r="L151" s="64">
        <f t="shared" si="17"/>
        <v>534300.2717574398</v>
      </c>
      <c r="M151" s="64">
        <v>0.09537827102375229</v>
      </c>
      <c r="N151" s="34">
        <f t="shared" si="15"/>
        <v>50960.6361277456</v>
      </c>
      <c r="O151" s="34">
        <f t="shared" si="18"/>
        <v>458645.72514971043</v>
      </c>
    </row>
    <row r="152" spans="1:15" ht="30" customHeight="1">
      <c r="A152" s="12" t="s">
        <v>239</v>
      </c>
      <c r="B152" s="13" t="s">
        <v>147</v>
      </c>
      <c r="C152" s="12" t="s">
        <v>148</v>
      </c>
      <c r="D152" s="12" t="s">
        <v>48</v>
      </c>
      <c r="E152" s="12" t="s">
        <v>101</v>
      </c>
      <c r="F152" s="12" t="s">
        <v>98</v>
      </c>
      <c r="G152" s="3">
        <v>14</v>
      </c>
      <c r="H152" s="3" t="s">
        <v>9</v>
      </c>
      <c r="I152" s="29">
        <v>152209.94</v>
      </c>
      <c r="J152" s="29">
        <v>0.85</v>
      </c>
      <c r="K152" s="64">
        <v>1.0565128868647977</v>
      </c>
      <c r="L152" s="64">
        <f t="shared" si="17"/>
        <v>136689.99865108</v>
      </c>
      <c r="M152" s="64">
        <v>0.1624788695721464</v>
      </c>
      <c r="N152" s="34">
        <f t="shared" si="15"/>
        <v>22209.2364626457</v>
      </c>
      <c r="O152" s="34">
        <f t="shared" si="18"/>
        <v>310929.3104770398</v>
      </c>
    </row>
    <row r="153" spans="1:15" ht="30" customHeight="1">
      <c r="A153" s="12" t="s">
        <v>239</v>
      </c>
      <c r="B153" s="13" t="s">
        <v>59</v>
      </c>
      <c r="C153" s="12" t="s">
        <v>148</v>
      </c>
      <c r="D153" s="12" t="s">
        <v>48</v>
      </c>
      <c r="E153" s="12" t="s">
        <v>101</v>
      </c>
      <c r="F153" s="12" t="s">
        <v>116</v>
      </c>
      <c r="G153" s="3">
        <v>5</v>
      </c>
      <c r="H153" s="3" t="s">
        <v>9</v>
      </c>
      <c r="I153" s="29">
        <v>685359.83</v>
      </c>
      <c r="J153" s="29">
        <v>0.85</v>
      </c>
      <c r="K153" s="64">
        <v>1.037864794673856</v>
      </c>
      <c r="L153" s="64">
        <f t="shared" si="17"/>
        <v>604614.21335456</v>
      </c>
      <c r="M153" s="64">
        <v>0.09594448781430254</v>
      </c>
      <c r="N153" s="34">
        <f t="shared" si="15"/>
        <v>58009.401025550695</v>
      </c>
      <c r="O153" s="34">
        <f t="shared" si="18"/>
        <v>290047.0051277535</v>
      </c>
    </row>
    <row r="154" spans="1:15" ht="30" customHeight="1">
      <c r="A154" s="12" t="s">
        <v>239</v>
      </c>
      <c r="B154" s="13" t="s">
        <v>162</v>
      </c>
      <c r="C154" s="12" t="s">
        <v>148</v>
      </c>
      <c r="D154" s="12" t="s">
        <v>48</v>
      </c>
      <c r="E154" s="12" t="s">
        <v>85</v>
      </c>
      <c r="F154" s="12" t="s">
        <v>98</v>
      </c>
      <c r="G154" s="3">
        <v>16</v>
      </c>
      <c r="H154" s="3" t="s">
        <v>9</v>
      </c>
      <c r="I154" s="29">
        <v>151773.66999999998</v>
      </c>
      <c r="J154" s="29">
        <v>0.85</v>
      </c>
      <c r="K154" s="64">
        <v>1.0621058669599743</v>
      </c>
      <c r="L154" s="64">
        <f t="shared" si="17"/>
        <v>137019.74955348996</v>
      </c>
      <c r="M154" s="64">
        <v>0.12944246045845975</v>
      </c>
      <c r="N154" s="34">
        <f t="shared" si="15"/>
        <v>17736.17351360568</v>
      </c>
      <c r="O154" s="34">
        <f t="shared" si="18"/>
        <v>283778.7762176909</v>
      </c>
    </row>
    <row r="155" spans="1:15" ht="30" customHeight="1">
      <c r="A155" s="12" t="s">
        <v>239</v>
      </c>
      <c r="B155" s="13" t="s">
        <v>180</v>
      </c>
      <c r="C155" s="12" t="s">
        <v>148</v>
      </c>
      <c r="D155" s="12" t="s">
        <v>48</v>
      </c>
      <c r="E155" s="12" t="s">
        <v>87</v>
      </c>
      <c r="F155" s="12" t="s">
        <v>98</v>
      </c>
      <c r="G155" s="3">
        <v>5</v>
      </c>
      <c r="H155" s="3" t="s">
        <v>9</v>
      </c>
      <c r="I155" s="29">
        <v>164259.79</v>
      </c>
      <c r="J155" s="29">
        <v>0.85</v>
      </c>
      <c r="K155" s="64">
        <v>1.052909236999225</v>
      </c>
      <c r="L155" s="64">
        <f t="shared" si="17"/>
        <v>147008.05263477</v>
      </c>
      <c r="M155" s="64">
        <v>0.1368305081039357</v>
      </c>
      <c r="N155" s="34">
        <f t="shared" si="15"/>
        <v>20115.186537385704</v>
      </c>
      <c r="O155" s="34">
        <f t="shared" si="18"/>
        <v>100575.93268692851</v>
      </c>
    </row>
    <row r="156" spans="1:15" ht="30" customHeight="1">
      <c r="A156" s="12" t="s">
        <v>239</v>
      </c>
      <c r="B156" s="13" t="s">
        <v>57</v>
      </c>
      <c r="C156" s="12" t="s">
        <v>148</v>
      </c>
      <c r="D156" s="12" t="s">
        <v>48</v>
      </c>
      <c r="E156" s="12" t="s">
        <v>87</v>
      </c>
      <c r="F156" s="12" t="s">
        <v>38</v>
      </c>
      <c r="G156" s="3">
        <v>2</v>
      </c>
      <c r="H156" s="3" t="s">
        <v>9</v>
      </c>
      <c r="I156" s="29">
        <v>1052682.79</v>
      </c>
      <c r="J156" s="29">
        <v>0.85</v>
      </c>
      <c r="K156" s="64">
        <v>0.8306877315012716</v>
      </c>
      <c r="L156" s="64">
        <f t="shared" si="17"/>
        <v>743283.0769932001</v>
      </c>
      <c r="M156" s="64">
        <v>0.29491917522712685</v>
      </c>
      <c r="N156" s="34">
        <f t="shared" si="15"/>
        <v>219208.4320271156</v>
      </c>
      <c r="O156" s="34">
        <f t="shared" si="18"/>
        <v>438416.8640542312</v>
      </c>
    </row>
    <row r="157" spans="1:15" ht="30" customHeight="1">
      <c r="A157" s="12" t="s">
        <v>239</v>
      </c>
      <c r="B157" s="13" t="s">
        <v>51</v>
      </c>
      <c r="C157" s="12" t="s">
        <v>148</v>
      </c>
      <c r="D157" s="12" t="s">
        <v>48</v>
      </c>
      <c r="E157" s="12" t="s">
        <v>87</v>
      </c>
      <c r="F157" s="12" t="s">
        <v>39</v>
      </c>
      <c r="G157" s="3">
        <v>2</v>
      </c>
      <c r="H157" s="3" t="s">
        <v>9</v>
      </c>
      <c r="I157" s="29">
        <v>1680599.0000000005</v>
      </c>
      <c r="J157" s="29">
        <v>0.85</v>
      </c>
      <c r="K157" s="64">
        <v>0.5523104072997992</v>
      </c>
      <c r="L157" s="64">
        <f t="shared" si="17"/>
        <v>788980.4704679901</v>
      </c>
      <c r="M157" s="64">
        <v>0.43834305595592304</v>
      </c>
      <c r="N157" s="34">
        <f t="shared" si="15"/>
        <v>345844.1105144807</v>
      </c>
      <c r="O157" s="34">
        <f t="shared" si="18"/>
        <v>691688.2210289614</v>
      </c>
    </row>
    <row r="158" spans="1:15" ht="30" customHeight="1">
      <c r="A158" s="12" t="s">
        <v>239</v>
      </c>
      <c r="B158" s="13" t="s">
        <v>204</v>
      </c>
      <c r="C158" s="12" t="s">
        <v>148</v>
      </c>
      <c r="D158" s="12" t="s">
        <v>48</v>
      </c>
      <c r="E158" s="12" t="s">
        <v>89</v>
      </c>
      <c r="F158" s="12" t="s">
        <v>98</v>
      </c>
      <c r="G158" s="26">
        <v>4</v>
      </c>
      <c r="H158" s="3" t="s">
        <v>9</v>
      </c>
      <c r="I158" s="29">
        <v>152648.49000000002</v>
      </c>
      <c r="J158" s="29">
        <v>0.85</v>
      </c>
      <c r="K158" s="64">
        <v>1.3311791451566855</v>
      </c>
      <c r="L158" s="64">
        <f t="shared" si="17"/>
        <v>172722.11346351003</v>
      </c>
      <c r="M158" s="64">
        <v>0.32401045785257165</v>
      </c>
      <c r="N158" s="34">
        <f t="shared" si="15"/>
        <v>55963.77106457572</v>
      </c>
      <c r="O158" s="34">
        <f t="shared" si="18"/>
        <v>223855.08425830287</v>
      </c>
    </row>
    <row r="159" spans="1:15" ht="30" customHeight="1">
      <c r="A159" s="12" t="s">
        <v>239</v>
      </c>
      <c r="B159" s="13" t="s">
        <v>204</v>
      </c>
      <c r="C159" s="12" t="s">
        <v>148</v>
      </c>
      <c r="D159" s="12" t="s">
        <v>48</v>
      </c>
      <c r="E159" s="12" t="s">
        <v>89</v>
      </c>
      <c r="F159" s="12" t="s">
        <v>98</v>
      </c>
      <c r="G159" s="26">
        <v>2</v>
      </c>
      <c r="H159" s="3" t="s">
        <v>9</v>
      </c>
      <c r="I159" s="29">
        <v>152648.49000000002</v>
      </c>
      <c r="J159" s="29">
        <v>0.85</v>
      </c>
      <c r="K159" s="64">
        <v>1.0954395115423832</v>
      </c>
      <c r="L159" s="64">
        <f t="shared" si="17"/>
        <v>142134.60922479</v>
      </c>
      <c r="M159" s="64">
        <v>0.1785368599826549</v>
      </c>
      <c r="N159" s="34">
        <f t="shared" si="15"/>
        <v>25376.266825855702</v>
      </c>
      <c r="O159" s="34">
        <f t="shared" si="18"/>
        <v>50752.533651711405</v>
      </c>
    </row>
    <row r="160" spans="1:15" ht="30" customHeight="1" hidden="1" outlineLevel="1">
      <c r="A160" s="12"/>
      <c r="B160" s="13"/>
      <c r="C160" s="12"/>
      <c r="D160" s="12"/>
      <c r="E160" s="12"/>
      <c r="F160" s="12"/>
      <c r="G160" s="26">
        <f>SUM(G112:G159)</f>
        <v>312</v>
      </c>
      <c r="H160" s="3" t="s">
        <v>9</v>
      </c>
      <c r="I160" s="29"/>
      <c r="J160" s="29"/>
      <c r="K160" s="32"/>
      <c r="L160" s="29"/>
      <c r="M160" s="32"/>
      <c r="N160" s="29"/>
      <c r="O160" s="28">
        <f>SUM(O112:O159)</f>
        <v>17361854.937776655</v>
      </c>
    </row>
    <row r="161" spans="1:15" ht="38.25" hidden="1" outlineLevel="2">
      <c r="A161" s="12" t="s">
        <v>239</v>
      </c>
      <c r="B161" s="13" t="s">
        <v>82</v>
      </c>
      <c r="C161" s="12" t="s">
        <v>188</v>
      </c>
      <c r="D161" s="12" t="s">
        <v>45</v>
      </c>
      <c r="E161" s="12" t="s">
        <v>114</v>
      </c>
      <c r="F161" s="12" t="s">
        <v>40</v>
      </c>
      <c r="G161" s="3" t="s">
        <v>9</v>
      </c>
      <c r="H161" s="3">
        <v>10</v>
      </c>
      <c r="I161" s="29"/>
      <c r="J161" s="29"/>
      <c r="K161" s="32"/>
      <c r="L161" s="29"/>
      <c r="M161" s="32"/>
      <c r="N161" s="29"/>
      <c r="O161" s="36"/>
    </row>
    <row r="162" spans="1:15" ht="51" hidden="1" outlineLevel="2">
      <c r="A162" s="12" t="s">
        <v>239</v>
      </c>
      <c r="B162" s="13" t="s">
        <v>185</v>
      </c>
      <c r="C162" s="12" t="s">
        <v>186</v>
      </c>
      <c r="D162" s="12" t="s">
        <v>37</v>
      </c>
      <c r="E162" s="12" t="s">
        <v>115</v>
      </c>
      <c r="F162" s="12" t="s">
        <v>40</v>
      </c>
      <c r="G162" s="3" t="s">
        <v>9</v>
      </c>
      <c r="H162" s="3"/>
      <c r="I162" s="29"/>
      <c r="J162" s="29"/>
      <c r="K162" s="32"/>
      <c r="L162" s="29"/>
      <c r="M162" s="32"/>
      <c r="N162" s="29"/>
      <c r="O162" s="36"/>
    </row>
    <row r="163" spans="1:15" ht="15" hidden="1" outlineLevel="2">
      <c r="A163" s="12"/>
      <c r="B163" s="13"/>
      <c r="C163" s="12"/>
      <c r="D163" s="12"/>
      <c r="E163" s="12"/>
      <c r="F163" s="12"/>
      <c r="G163" s="3"/>
      <c r="H163" s="3"/>
      <c r="I163" s="29"/>
      <c r="J163" s="29"/>
      <c r="K163" s="32"/>
      <c r="L163" s="29"/>
      <c r="M163" s="32"/>
      <c r="N163" s="29"/>
      <c r="O163" s="36"/>
    </row>
    <row r="164" spans="1:15" ht="15" hidden="1" outlineLevel="2">
      <c r="A164" s="12"/>
      <c r="B164" s="13"/>
      <c r="C164" s="12"/>
      <c r="D164" s="12"/>
      <c r="E164" s="12"/>
      <c r="F164" s="12"/>
      <c r="G164" s="49"/>
      <c r="H164" s="48"/>
      <c r="I164" s="29"/>
      <c r="J164" s="29"/>
      <c r="K164" s="32"/>
      <c r="L164" s="29"/>
      <c r="M164" s="32"/>
      <c r="N164" s="29"/>
      <c r="O164" s="36"/>
    </row>
    <row r="165" spans="1:15" ht="76.5" hidden="1" outlineLevel="2" collapsed="1">
      <c r="A165" s="12" t="s">
        <v>248</v>
      </c>
      <c r="B165" s="13" t="s">
        <v>78</v>
      </c>
      <c r="C165" s="12" t="s">
        <v>183</v>
      </c>
      <c r="D165" s="12" t="s">
        <v>67</v>
      </c>
      <c r="E165" s="12" t="s">
        <v>114</v>
      </c>
      <c r="F165" s="12" t="s">
        <v>40</v>
      </c>
      <c r="G165" s="3" t="s">
        <v>9</v>
      </c>
      <c r="H165" s="3">
        <v>4</v>
      </c>
      <c r="I165" s="29"/>
      <c r="J165" s="29"/>
      <c r="K165" s="32"/>
      <c r="L165" s="29"/>
      <c r="M165" s="32"/>
      <c r="N165" s="29"/>
      <c r="O165" s="36"/>
    </row>
    <row r="166" spans="1:15" ht="38.25" hidden="1" outlineLevel="2">
      <c r="A166" s="12" t="s">
        <v>237</v>
      </c>
      <c r="B166" s="13" t="s">
        <v>117</v>
      </c>
      <c r="C166" s="12" t="s">
        <v>118</v>
      </c>
      <c r="D166" s="12" t="s">
        <v>7</v>
      </c>
      <c r="E166" s="12" t="s">
        <v>40</v>
      </c>
      <c r="F166" s="12" t="s">
        <v>40</v>
      </c>
      <c r="G166" s="3" t="s">
        <v>9</v>
      </c>
      <c r="H166" s="3">
        <v>111</v>
      </c>
      <c r="I166" s="29"/>
      <c r="J166" s="29"/>
      <c r="K166" s="32"/>
      <c r="L166" s="29"/>
      <c r="M166" s="32"/>
      <c r="N166" s="29"/>
      <c r="O166" s="36"/>
    </row>
    <row r="167" spans="1:15" ht="63.75" hidden="1" outlineLevel="2">
      <c r="A167" s="12" t="s">
        <v>237</v>
      </c>
      <c r="B167" s="20" t="s">
        <v>244</v>
      </c>
      <c r="C167" s="20" t="s">
        <v>245</v>
      </c>
      <c r="D167" s="19" t="s">
        <v>246</v>
      </c>
      <c r="E167" s="12"/>
      <c r="F167" s="12" t="s">
        <v>40</v>
      </c>
      <c r="G167" s="3" t="s">
        <v>9</v>
      </c>
      <c r="H167" s="3"/>
      <c r="I167" s="29"/>
      <c r="J167" s="29"/>
      <c r="K167" s="32"/>
      <c r="L167" s="29"/>
      <c r="M167" s="32"/>
      <c r="N167" s="29"/>
      <c r="O167" s="36"/>
    </row>
    <row r="168" spans="1:15" ht="51" hidden="1" outlineLevel="2">
      <c r="A168" s="12" t="s">
        <v>237</v>
      </c>
      <c r="B168" s="13" t="s">
        <v>264</v>
      </c>
      <c r="C168" s="12" t="s">
        <v>143</v>
      </c>
      <c r="D168" s="12" t="s">
        <v>144</v>
      </c>
      <c r="E168" s="12" t="s">
        <v>251</v>
      </c>
      <c r="F168" s="12" t="s">
        <v>40</v>
      </c>
      <c r="G168" s="3" t="s">
        <v>9</v>
      </c>
      <c r="H168" s="3"/>
      <c r="I168" s="29"/>
      <c r="J168" s="29"/>
      <c r="K168" s="32"/>
      <c r="L168" s="29"/>
      <c r="M168" s="32"/>
      <c r="N168" s="29"/>
      <c r="O168" s="36"/>
    </row>
    <row r="169" spans="1:15" ht="51" hidden="1" outlineLevel="2">
      <c r="A169" s="12" t="s">
        <v>237</v>
      </c>
      <c r="B169" s="13" t="s">
        <v>142</v>
      </c>
      <c r="C169" s="12" t="s">
        <v>143</v>
      </c>
      <c r="D169" s="12" t="s">
        <v>144</v>
      </c>
      <c r="E169" s="12" t="s">
        <v>145</v>
      </c>
      <c r="F169" s="12" t="s">
        <v>40</v>
      </c>
      <c r="G169" s="3" t="s">
        <v>9</v>
      </c>
      <c r="H169" s="3"/>
      <c r="I169" s="29"/>
      <c r="J169" s="29"/>
      <c r="K169" s="32"/>
      <c r="L169" s="29"/>
      <c r="M169" s="32"/>
      <c r="N169" s="29"/>
      <c r="O169" s="36"/>
    </row>
    <row r="170" spans="1:15" ht="51" hidden="1" outlineLevel="2">
      <c r="A170" s="12" t="s">
        <v>237</v>
      </c>
      <c r="B170" s="13" t="s">
        <v>184</v>
      </c>
      <c r="C170" s="12" t="s">
        <v>143</v>
      </c>
      <c r="D170" s="12" t="s">
        <v>144</v>
      </c>
      <c r="E170" s="12" t="s">
        <v>115</v>
      </c>
      <c r="F170" s="12" t="s">
        <v>40</v>
      </c>
      <c r="G170" s="3" t="s">
        <v>9</v>
      </c>
      <c r="H170" s="3"/>
      <c r="I170" s="29"/>
      <c r="J170" s="29"/>
      <c r="K170" s="32"/>
      <c r="L170" s="29"/>
      <c r="M170" s="32"/>
      <c r="N170" s="29"/>
      <c r="O170" s="36"/>
    </row>
    <row r="171" spans="1:15" ht="51" hidden="1" outlineLevel="2">
      <c r="A171" s="12" t="s">
        <v>237</v>
      </c>
      <c r="B171" s="13" t="s">
        <v>212</v>
      </c>
      <c r="C171" s="12" t="s">
        <v>143</v>
      </c>
      <c r="D171" s="12" t="s">
        <v>144</v>
      </c>
      <c r="E171" s="12" t="s">
        <v>114</v>
      </c>
      <c r="F171" s="12" t="s">
        <v>40</v>
      </c>
      <c r="G171" s="3" t="s">
        <v>9</v>
      </c>
      <c r="H171" s="3"/>
      <c r="I171" s="29"/>
      <c r="J171" s="29"/>
      <c r="K171" s="32"/>
      <c r="L171" s="29"/>
      <c r="M171" s="32"/>
      <c r="N171" s="29"/>
      <c r="O171" s="36"/>
    </row>
    <row r="172" spans="1:15" ht="15" hidden="1" outlineLevel="2" collapsed="1">
      <c r="A172" s="12"/>
      <c r="B172" s="13"/>
      <c r="C172" s="12"/>
      <c r="D172" s="12"/>
      <c r="E172" s="12"/>
      <c r="F172" s="12"/>
      <c r="G172" s="49"/>
      <c r="H172" s="48"/>
      <c r="I172" s="29"/>
      <c r="J172" s="29"/>
      <c r="K172" s="32"/>
      <c r="L172" s="29"/>
      <c r="M172" s="32"/>
      <c r="N172" s="29"/>
      <c r="O172" s="36"/>
    </row>
    <row r="173" spans="1:15" ht="63.75" hidden="1" outlineLevel="2">
      <c r="A173" s="12" t="s">
        <v>249</v>
      </c>
      <c r="B173" s="13" t="s">
        <v>82</v>
      </c>
      <c r="C173" s="12" t="s">
        <v>188</v>
      </c>
      <c r="D173" s="12" t="s">
        <v>45</v>
      </c>
      <c r="E173" s="12" t="s">
        <v>114</v>
      </c>
      <c r="F173" s="12" t="s">
        <v>40</v>
      </c>
      <c r="G173" s="3" t="s">
        <v>9</v>
      </c>
      <c r="H173" s="3">
        <v>1</v>
      </c>
      <c r="I173" s="29"/>
      <c r="J173" s="29"/>
      <c r="K173" s="32"/>
      <c r="L173" s="29"/>
      <c r="M173" s="32"/>
      <c r="N173" s="29"/>
      <c r="O173" s="36"/>
    </row>
    <row r="174" spans="1:15" ht="63.75" hidden="1" outlineLevel="2">
      <c r="A174" s="12" t="s">
        <v>249</v>
      </c>
      <c r="B174" s="13" t="s">
        <v>78</v>
      </c>
      <c r="C174" s="12" t="s">
        <v>183</v>
      </c>
      <c r="D174" s="12" t="s">
        <v>67</v>
      </c>
      <c r="E174" s="12" t="s">
        <v>114</v>
      </c>
      <c r="F174" s="12" t="s">
        <v>40</v>
      </c>
      <c r="G174" s="3" t="s">
        <v>9</v>
      </c>
      <c r="H174" s="3">
        <v>2</v>
      </c>
      <c r="I174" s="29"/>
      <c r="J174" s="29"/>
      <c r="K174" s="32"/>
      <c r="L174" s="29"/>
      <c r="M174" s="32"/>
      <c r="N174" s="29"/>
      <c r="O174" s="36"/>
    </row>
    <row r="175" spans="1:15" ht="63.75" hidden="1" outlineLevel="2">
      <c r="A175" s="12" t="s">
        <v>250</v>
      </c>
      <c r="B175" s="13" t="s">
        <v>80</v>
      </c>
      <c r="C175" s="12" t="s">
        <v>218</v>
      </c>
      <c r="D175" s="12" t="s">
        <v>8</v>
      </c>
      <c r="E175" s="12" t="s">
        <v>111</v>
      </c>
      <c r="F175" s="12" t="s">
        <v>40</v>
      </c>
      <c r="G175" s="3" t="s">
        <v>9</v>
      </c>
      <c r="H175" s="3"/>
      <c r="I175" s="29"/>
      <c r="J175" s="29"/>
      <c r="K175" s="32"/>
      <c r="L175" s="29"/>
      <c r="M175" s="32"/>
      <c r="N175" s="29"/>
      <c r="O175" s="36"/>
    </row>
    <row r="176" spans="1:15" ht="15" hidden="1" outlineLevel="2">
      <c r="A176" s="12"/>
      <c r="B176" s="13"/>
      <c r="C176" s="12"/>
      <c r="D176" s="12"/>
      <c r="E176" s="12"/>
      <c r="F176" s="12"/>
      <c r="G176" s="48"/>
      <c r="H176" s="49"/>
      <c r="I176" s="29"/>
      <c r="J176" s="29"/>
      <c r="K176" s="32"/>
      <c r="L176" s="29"/>
      <c r="M176" s="32"/>
      <c r="N176" s="29"/>
      <c r="O176" s="36"/>
    </row>
    <row r="177" spans="1:15" ht="63.75" hidden="1" outlineLevel="2">
      <c r="A177" s="12" t="s">
        <v>238</v>
      </c>
      <c r="B177" s="13" t="s">
        <v>79</v>
      </c>
      <c r="C177" s="12" t="s">
        <v>183</v>
      </c>
      <c r="D177" s="12" t="s">
        <v>67</v>
      </c>
      <c r="E177" s="12" t="s">
        <v>115</v>
      </c>
      <c r="F177" s="12" t="s">
        <v>40</v>
      </c>
      <c r="G177" s="48" t="s">
        <v>9</v>
      </c>
      <c r="H177" s="26">
        <v>3</v>
      </c>
      <c r="I177" s="29"/>
      <c r="J177" s="29"/>
      <c r="K177" s="32"/>
      <c r="L177" s="29"/>
      <c r="M177" s="32"/>
      <c r="N177" s="29"/>
      <c r="O177" s="36"/>
    </row>
    <row r="178" spans="1:15" ht="63.75" hidden="1" outlineLevel="2">
      <c r="A178" s="12" t="s">
        <v>238</v>
      </c>
      <c r="B178" s="13" t="s">
        <v>78</v>
      </c>
      <c r="C178" s="12" t="s">
        <v>183</v>
      </c>
      <c r="D178" s="12" t="s">
        <v>67</v>
      </c>
      <c r="E178" s="12" t="s">
        <v>114</v>
      </c>
      <c r="F178" s="12" t="s">
        <v>40</v>
      </c>
      <c r="G178" s="48" t="s">
        <v>9</v>
      </c>
      <c r="H178" s="26">
        <v>4</v>
      </c>
      <c r="I178" s="29"/>
      <c r="J178" s="29"/>
      <c r="K178" s="32"/>
      <c r="L178" s="29"/>
      <c r="M178" s="32"/>
      <c r="N178" s="29"/>
      <c r="O178" s="36"/>
    </row>
    <row r="179" spans="1:15" ht="38.25" hidden="1" outlineLevel="2">
      <c r="A179" s="12" t="s">
        <v>238</v>
      </c>
      <c r="B179" s="13" t="s">
        <v>120</v>
      </c>
      <c r="C179" s="12" t="s">
        <v>121</v>
      </c>
      <c r="D179" s="12" t="s">
        <v>122</v>
      </c>
      <c r="E179" s="12" t="s">
        <v>40</v>
      </c>
      <c r="F179" s="12" t="s">
        <v>40</v>
      </c>
      <c r="G179" s="48" t="s">
        <v>9</v>
      </c>
      <c r="H179" s="26"/>
      <c r="I179" s="29"/>
      <c r="J179" s="29"/>
      <c r="K179" s="32"/>
      <c r="L179" s="29"/>
      <c r="M179" s="32"/>
      <c r="N179" s="29"/>
      <c r="O179" s="36"/>
    </row>
    <row r="180" spans="1:15" ht="127.5" hidden="1" outlineLevel="2">
      <c r="A180" s="12" t="s">
        <v>238</v>
      </c>
      <c r="B180" s="13" t="s">
        <v>243</v>
      </c>
      <c r="C180" s="12" t="s">
        <v>128</v>
      </c>
      <c r="D180" s="12" t="s">
        <v>129</v>
      </c>
      <c r="E180" s="12" t="s">
        <v>40</v>
      </c>
      <c r="F180" s="12" t="s">
        <v>40</v>
      </c>
      <c r="G180" s="48" t="s">
        <v>9</v>
      </c>
      <c r="H180" s="26"/>
      <c r="I180" s="29"/>
      <c r="J180" s="29"/>
      <c r="K180" s="32"/>
      <c r="L180" s="29"/>
      <c r="M180" s="32"/>
      <c r="N180" s="29"/>
      <c r="O180" s="36"/>
    </row>
    <row r="181" spans="1:15" ht="15" hidden="1" outlineLevel="1" collapsed="1">
      <c r="A181" s="15"/>
      <c r="B181" s="16" t="s">
        <v>253</v>
      </c>
      <c r="C181" s="15"/>
      <c r="D181" s="15"/>
      <c r="E181" s="15"/>
      <c r="F181" s="15"/>
      <c r="G181" s="27">
        <f>G75+G90+G105+G160</f>
        <v>4151</v>
      </c>
      <c r="H181" s="26">
        <f>H76+H91+H106</f>
        <v>507</v>
      </c>
      <c r="I181" s="29"/>
      <c r="J181" s="29"/>
      <c r="K181" s="32"/>
      <c r="L181" s="29"/>
      <c r="M181" s="32"/>
      <c r="N181" s="29"/>
      <c r="O181" s="36"/>
    </row>
    <row r="182" spans="1:15" ht="15" hidden="1" outlineLevel="1">
      <c r="A182" s="15"/>
      <c r="B182" s="16"/>
      <c r="C182" s="15"/>
      <c r="D182" s="15"/>
      <c r="E182" s="15"/>
      <c r="F182" s="15"/>
      <c r="G182" s="27"/>
      <c r="H182" s="26"/>
      <c r="I182" s="29"/>
      <c r="J182" s="29"/>
      <c r="K182" s="32"/>
      <c r="L182" s="29"/>
      <c r="M182" s="32"/>
      <c r="N182" s="29"/>
      <c r="O182" s="36"/>
    </row>
    <row r="183" spans="1:15" ht="15" hidden="1" outlineLevel="1">
      <c r="A183" s="17"/>
      <c r="B183" s="18"/>
      <c r="C183" s="17"/>
      <c r="D183" s="17"/>
      <c r="E183" s="17"/>
      <c r="F183" s="17"/>
      <c r="G183" s="26"/>
      <c r="H183" s="26"/>
      <c r="I183" s="29"/>
      <c r="J183" s="29"/>
      <c r="K183" s="32"/>
      <c r="L183" s="29"/>
      <c r="M183" s="32"/>
      <c r="N183" s="29"/>
      <c r="O183" s="36"/>
    </row>
    <row r="184" ht="15" collapsed="1"/>
  </sheetData>
  <sheetProtection/>
  <mergeCells count="3">
    <mergeCell ref="G1:H1"/>
    <mergeCell ref="A2:N2"/>
    <mergeCell ref="M1:N1"/>
  </mergeCells>
  <printOptions/>
  <pageMargins left="0.7086614173228347" right="0.11811023622047245" top="0.35433070866141736" bottom="0.35433070866141736" header="0.11811023622047245" footer="0.11811023622047245"/>
  <pageSetup fitToHeight="13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tabSelected="1" zoomScalePageLayoutView="0" workbookViewId="0" topLeftCell="A151">
      <selection activeCell="E156" sqref="E156"/>
    </sheetView>
  </sheetViews>
  <sheetFormatPr defaultColWidth="9.140625" defaultRowHeight="15" outlineLevelRow="2" outlineLevelCol="1"/>
  <cols>
    <col min="1" max="1" width="24.00390625" style="0" customWidth="1"/>
    <col min="2" max="2" width="21.57421875" style="0" customWidth="1"/>
    <col min="3" max="3" width="7.421875" style="0" customWidth="1"/>
    <col min="4" max="4" width="25.57421875" style="0" customWidth="1"/>
    <col min="5" max="5" width="16.140625" style="0" customWidth="1"/>
    <col min="6" max="6" width="23.140625" style="0" customWidth="1"/>
    <col min="7" max="7" width="14.8515625" style="0" customWidth="1"/>
    <col min="8" max="8" width="14.421875" style="0" hidden="1" customWidth="1" outlineLevel="1"/>
    <col min="9" max="9" width="12.7109375" style="0" bestFit="1" customWidth="1" collapsed="1"/>
    <col min="10" max="10" width="12.140625" style="0" hidden="1" customWidth="1" outlineLevel="1"/>
    <col min="11" max="11" width="20.8515625" style="0" customWidth="1" collapsed="1"/>
    <col min="12" max="12" width="21.7109375" style="0" customWidth="1"/>
    <col min="13" max="13" width="22.421875" style="0" customWidth="1"/>
    <col min="14" max="14" width="16.421875" style="0" customWidth="1"/>
  </cols>
  <sheetData>
    <row r="1" spans="1:1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102" t="s">
        <v>271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108</v>
      </c>
    </row>
    <row r="4" spans="1:14" ht="91.5">
      <c r="A4" s="38" t="s">
        <v>4</v>
      </c>
      <c r="B4" s="39" t="s">
        <v>6</v>
      </c>
      <c r="C4" s="39" t="s">
        <v>235</v>
      </c>
      <c r="D4" s="38" t="s">
        <v>0</v>
      </c>
      <c r="E4" s="39" t="s">
        <v>109</v>
      </c>
      <c r="F4" s="39" t="s">
        <v>1</v>
      </c>
      <c r="G4" s="38" t="s">
        <v>72</v>
      </c>
      <c r="H4" s="38" t="s">
        <v>74</v>
      </c>
      <c r="I4" s="40" t="s">
        <v>110</v>
      </c>
      <c r="J4" s="40" t="s">
        <v>73</v>
      </c>
      <c r="K4" s="40" t="s">
        <v>75</v>
      </c>
      <c r="L4" s="40" t="s">
        <v>76</v>
      </c>
      <c r="M4" s="40" t="s">
        <v>77</v>
      </c>
      <c r="N4" s="40" t="s">
        <v>5</v>
      </c>
    </row>
    <row r="5" spans="1:14" ht="30" customHeight="1">
      <c r="A5" s="12" t="s">
        <v>236</v>
      </c>
      <c r="B5" s="13" t="s">
        <v>131</v>
      </c>
      <c r="C5" s="12" t="s">
        <v>132</v>
      </c>
      <c r="D5" s="12" t="s">
        <v>41</v>
      </c>
      <c r="E5" s="12" t="s">
        <v>83</v>
      </c>
      <c r="F5" s="12" t="s">
        <v>98</v>
      </c>
      <c r="G5" s="52">
        <v>12</v>
      </c>
      <c r="H5" s="52" t="s">
        <v>9</v>
      </c>
      <c r="I5" s="75">
        <f>'Приложение 2 НЗ'!N5</f>
        <v>11198.770410473946</v>
      </c>
      <c r="J5" s="75"/>
      <c r="K5" s="75"/>
      <c r="L5" s="75"/>
      <c r="M5" s="75"/>
      <c r="N5" s="7">
        <f>G5*I5</f>
        <v>134385.24492568735</v>
      </c>
    </row>
    <row r="6" spans="1:14" ht="30" customHeight="1">
      <c r="A6" s="12" t="s">
        <v>236</v>
      </c>
      <c r="B6" s="13" t="s">
        <v>10</v>
      </c>
      <c r="C6" s="12" t="s">
        <v>132</v>
      </c>
      <c r="D6" s="12" t="s">
        <v>41</v>
      </c>
      <c r="E6" s="12" t="s">
        <v>83</v>
      </c>
      <c r="F6" s="12" t="s">
        <v>116</v>
      </c>
      <c r="G6" s="52">
        <v>22</v>
      </c>
      <c r="H6" s="52" t="s">
        <v>9</v>
      </c>
      <c r="I6" s="75">
        <f>'Приложение 2 НЗ'!N6</f>
        <v>27620.37179527401</v>
      </c>
      <c r="J6" s="75"/>
      <c r="K6" s="75"/>
      <c r="L6" s="75"/>
      <c r="M6" s="75"/>
      <c r="N6" s="7">
        <f aca="true" t="shared" si="0" ref="N6:N69">G6*I6</f>
        <v>607648.1794960282</v>
      </c>
    </row>
    <row r="7" spans="1:14" ht="30" customHeight="1">
      <c r="A7" s="12" t="s">
        <v>236</v>
      </c>
      <c r="B7" s="13" t="s">
        <v>62</v>
      </c>
      <c r="C7" s="12" t="s">
        <v>132</v>
      </c>
      <c r="D7" s="12" t="s">
        <v>41</v>
      </c>
      <c r="E7" s="12" t="s">
        <v>83</v>
      </c>
      <c r="F7" s="12" t="s">
        <v>39</v>
      </c>
      <c r="G7" s="52">
        <v>9</v>
      </c>
      <c r="H7" s="52" t="s">
        <v>9</v>
      </c>
      <c r="I7" s="75">
        <f>'Приложение 2 НЗ'!N7</f>
        <v>102142.36359811397</v>
      </c>
      <c r="J7" s="75"/>
      <c r="K7" s="75"/>
      <c r="L7" s="75"/>
      <c r="M7" s="75"/>
      <c r="N7" s="7">
        <f t="shared" si="0"/>
        <v>919281.2723830257</v>
      </c>
    </row>
    <row r="8" spans="1:14" ht="30" customHeight="1">
      <c r="A8" s="12" t="s">
        <v>236</v>
      </c>
      <c r="B8" s="13" t="s">
        <v>63</v>
      </c>
      <c r="C8" s="12" t="s">
        <v>132</v>
      </c>
      <c r="D8" s="12" t="s">
        <v>41</v>
      </c>
      <c r="E8" s="12" t="s">
        <v>103</v>
      </c>
      <c r="F8" s="12" t="s">
        <v>39</v>
      </c>
      <c r="G8" s="52">
        <v>1</v>
      </c>
      <c r="H8" s="52" t="s">
        <v>9</v>
      </c>
      <c r="I8" s="75">
        <f>'Приложение 2 НЗ'!N8</f>
        <v>504886.38893647405</v>
      </c>
      <c r="J8" s="75"/>
      <c r="K8" s="75"/>
      <c r="L8" s="75"/>
      <c r="M8" s="75"/>
      <c r="N8" s="7">
        <f t="shared" si="0"/>
        <v>504886.38893647405</v>
      </c>
    </row>
    <row r="9" spans="1:14" ht="30" customHeight="1">
      <c r="A9" s="12" t="s">
        <v>236</v>
      </c>
      <c r="B9" s="13" t="s">
        <v>137</v>
      </c>
      <c r="C9" s="12" t="s">
        <v>132</v>
      </c>
      <c r="D9" s="12" t="s">
        <v>41</v>
      </c>
      <c r="E9" s="12" t="s">
        <v>84</v>
      </c>
      <c r="F9" s="12" t="s">
        <v>98</v>
      </c>
      <c r="G9" s="52">
        <v>209</v>
      </c>
      <c r="H9" s="52" t="s">
        <v>9</v>
      </c>
      <c r="I9" s="75">
        <f>'Приложение 2 НЗ'!N9</f>
        <v>9771.824792489318</v>
      </c>
      <c r="J9" s="75"/>
      <c r="K9" s="75"/>
      <c r="L9" s="75"/>
      <c r="M9" s="75"/>
      <c r="N9" s="7">
        <f t="shared" si="0"/>
        <v>2042311.3816302675</v>
      </c>
    </row>
    <row r="10" spans="1:14" ht="30" customHeight="1">
      <c r="A10" s="12" t="s">
        <v>236</v>
      </c>
      <c r="B10" s="13" t="s">
        <v>137</v>
      </c>
      <c r="C10" s="12" t="s">
        <v>132</v>
      </c>
      <c r="D10" s="12" t="s">
        <v>41</v>
      </c>
      <c r="E10" s="12" t="s">
        <v>84</v>
      </c>
      <c r="F10" s="12" t="s">
        <v>98</v>
      </c>
      <c r="G10" s="52">
        <v>59</v>
      </c>
      <c r="H10" s="52" t="s">
        <v>9</v>
      </c>
      <c r="I10" s="75">
        <f>'Приложение 2 НЗ'!N10</f>
        <v>9302.588479381631</v>
      </c>
      <c r="J10" s="75"/>
      <c r="K10" s="75"/>
      <c r="L10" s="75"/>
      <c r="M10" s="75"/>
      <c r="N10" s="7">
        <f t="shared" si="0"/>
        <v>548852.7202835162</v>
      </c>
    </row>
    <row r="11" spans="1:14" ht="30" customHeight="1">
      <c r="A11" s="12" t="s">
        <v>236</v>
      </c>
      <c r="B11" s="13" t="s">
        <v>137</v>
      </c>
      <c r="C11" s="12" t="s">
        <v>132</v>
      </c>
      <c r="D11" s="12" t="s">
        <v>41</v>
      </c>
      <c r="E11" s="12" t="s">
        <v>84</v>
      </c>
      <c r="F11" s="12" t="s">
        <v>98</v>
      </c>
      <c r="G11" s="52">
        <v>40</v>
      </c>
      <c r="H11" s="52" t="s">
        <v>9</v>
      </c>
      <c r="I11" s="75">
        <f>'Приложение 2 НЗ'!N11</f>
        <v>11326.170079658563</v>
      </c>
      <c r="J11" s="75"/>
      <c r="K11" s="75"/>
      <c r="L11" s="75"/>
      <c r="M11" s="75"/>
      <c r="N11" s="7">
        <f t="shared" si="0"/>
        <v>453046.8031863425</v>
      </c>
    </row>
    <row r="12" spans="1:14" ht="30" customHeight="1">
      <c r="A12" s="12" t="s">
        <v>236</v>
      </c>
      <c r="B12" s="13" t="s">
        <v>11</v>
      </c>
      <c r="C12" s="12" t="s">
        <v>132</v>
      </c>
      <c r="D12" s="12" t="s">
        <v>41</v>
      </c>
      <c r="E12" s="12" t="s">
        <v>84</v>
      </c>
      <c r="F12" s="12" t="s">
        <v>116</v>
      </c>
      <c r="G12" s="52">
        <v>144</v>
      </c>
      <c r="H12" s="52" t="s">
        <v>9</v>
      </c>
      <c r="I12" s="75">
        <f>'Приложение 2 НЗ'!N12</f>
        <v>22439.52249227396</v>
      </c>
      <c r="J12" s="75"/>
      <c r="K12" s="75"/>
      <c r="L12" s="75"/>
      <c r="M12" s="75"/>
      <c r="N12" s="7">
        <f t="shared" si="0"/>
        <v>3231291.2388874507</v>
      </c>
    </row>
    <row r="13" spans="1:14" ht="30" customHeight="1">
      <c r="A13" s="12" t="s">
        <v>236</v>
      </c>
      <c r="B13" s="13" t="s">
        <v>11</v>
      </c>
      <c r="C13" s="12" t="s">
        <v>132</v>
      </c>
      <c r="D13" s="12" t="s">
        <v>41</v>
      </c>
      <c r="E13" s="12" t="s">
        <v>84</v>
      </c>
      <c r="F13" s="12" t="s">
        <v>116</v>
      </c>
      <c r="G13" s="52">
        <v>43</v>
      </c>
      <c r="H13" s="52" t="s">
        <v>9</v>
      </c>
      <c r="I13" s="75">
        <f>'Приложение 2 НЗ'!N13</f>
        <v>27183.541609523956</v>
      </c>
      <c r="J13" s="75"/>
      <c r="K13" s="75"/>
      <c r="L13" s="75"/>
      <c r="M13" s="75"/>
      <c r="N13" s="7">
        <f t="shared" si="0"/>
        <v>1168892.2892095302</v>
      </c>
    </row>
    <row r="14" spans="1:14" ht="30" customHeight="1">
      <c r="A14" s="12" t="s">
        <v>236</v>
      </c>
      <c r="B14" s="13" t="s">
        <v>19</v>
      </c>
      <c r="C14" s="12" t="s">
        <v>132</v>
      </c>
      <c r="D14" s="12" t="s">
        <v>41</v>
      </c>
      <c r="E14" s="12" t="s">
        <v>84</v>
      </c>
      <c r="F14" s="12" t="s">
        <v>38</v>
      </c>
      <c r="G14" s="52">
        <v>18</v>
      </c>
      <c r="H14" s="52" t="s">
        <v>9</v>
      </c>
      <c r="I14" s="75">
        <f>'Приложение 2 НЗ'!N14</f>
        <v>95412.6910226339</v>
      </c>
      <c r="J14" s="75"/>
      <c r="K14" s="75"/>
      <c r="L14" s="75"/>
      <c r="M14" s="75"/>
      <c r="N14" s="7">
        <f t="shared" si="0"/>
        <v>1717428.4384074102</v>
      </c>
    </row>
    <row r="15" spans="1:14" ht="30" customHeight="1">
      <c r="A15" s="12" t="s">
        <v>236</v>
      </c>
      <c r="B15" s="13" t="s">
        <v>30</v>
      </c>
      <c r="C15" s="12" t="s">
        <v>138</v>
      </c>
      <c r="D15" s="12" t="s">
        <v>68</v>
      </c>
      <c r="E15" s="12" t="s">
        <v>94</v>
      </c>
      <c r="F15" s="12" t="s">
        <v>116</v>
      </c>
      <c r="G15" s="53">
        <v>10</v>
      </c>
      <c r="H15" s="52" t="s">
        <v>9</v>
      </c>
      <c r="I15" s="75">
        <f>'Приложение 2 НЗ'!N15</f>
        <v>34465.165438973854</v>
      </c>
      <c r="J15" s="75"/>
      <c r="K15" s="75"/>
      <c r="L15" s="75"/>
      <c r="M15" s="75"/>
      <c r="N15" s="7">
        <f t="shared" si="0"/>
        <v>344651.6543897386</v>
      </c>
    </row>
    <row r="16" spans="1:14" ht="30" customHeight="1">
      <c r="A16" s="12" t="s">
        <v>236</v>
      </c>
      <c r="B16" s="13" t="s">
        <v>33</v>
      </c>
      <c r="C16" s="12" t="s">
        <v>138</v>
      </c>
      <c r="D16" s="12" t="s">
        <v>68</v>
      </c>
      <c r="E16" s="12" t="s">
        <v>94</v>
      </c>
      <c r="F16" s="12" t="s">
        <v>38</v>
      </c>
      <c r="G16" s="52">
        <v>7</v>
      </c>
      <c r="H16" s="52" t="s">
        <v>9</v>
      </c>
      <c r="I16" s="75">
        <f>'Приложение 2 НЗ'!N16</f>
        <v>141176.58387147397</v>
      </c>
      <c r="J16" s="75"/>
      <c r="K16" s="75"/>
      <c r="L16" s="75"/>
      <c r="M16" s="75"/>
      <c r="N16" s="7">
        <f t="shared" si="0"/>
        <v>988236.0871003177</v>
      </c>
    </row>
    <row r="17" spans="1:14" ht="30" customHeight="1">
      <c r="A17" s="12" t="s">
        <v>236</v>
      </c>
      <c r="B17" s="13" t="s">
        <v>36</v>
      </c>
      <c r="C17" s="12" t="s">
        <v>138</v>
      </c>
      <c r="D17" s="12" t="s">
        <v>68</v>
      </c>
      <c r="E17" s="12" t="s">
        <v>94</v>
      </c>
      <c r="F17" s="12" t="s">
        <v>39</v>
      </c>
      <c r="G17" s="6">
        <v>7</v>
      </c>
      <c r="H17" s="52" t="s">
        <v>9</v>
      </c>
      <c r="I17" s="75">
        <f>'Приложение 2 НЗ'!N17</f>
        <v>560110.1647467238</v>
      </c>
      <c r="J17" s="75"/>
      <c r="K17" s="75"/>
      <c r="L17" s="75"/>
      <c r="M17" s="75"/>
      <c r="N17" s="7">
        <f t="shared" si="0"/>
        <v>3920771.1532270666</v>
      </c>
    </row>
    <row r="18" spans="1:14" ht="30" customHeight="1">
      <c r="A18" s="12" t="s">
        <v>236</v>
      </c>
      <c r="B18" s="13" t="s">
        <v>139</v>
      </c>
      <c r="C18" s="12" t="s">
        <v>132</v>
      </c>
      <c r="D18" s="12" t="s">
        <v>41</v>
      </c>
      <c r="E18" s="12" t="s">
        <v>140</v>
      </c>
      <c r="F18" s="12" t="s">
        <v>98</v>
      </c>
      <c r="G18" s="6">
        <v>48</v>
      </c>
      <c r="H18" s="52" t="s">
        <v>9</v>
      </c>
      <c r="I18" s="75">
        <f>'Приложение 2 НЗ'!N18</f>
        <v>7833.448706573947</v>
      </c>
      <c r="J18" s="75"/>
      <c r="K18" s="75"/>
      <c r="L18" s="75"/>
      <c r="M18" s="75"/>
      <c r="N18" s="7">
        <f t="shared" si="0"/>
        <v>376005.5379155495</v>
      </c>
    </row>
    <row r="19" spans="1:14" ht="30" customHeight="1">
      <c r="A19" s="12" t="s">
        <v>236</v>
      </c>
      <c r="B19" s="13" t="s">
        <v>141</v>
      </c>
      <c r="C19" s="12" t="s">
        <v>132</v>
      </c>
      <c r="D19" s="12" t="s">
        <v>41</v>
      </c>
      <c r="E19" s="12" t="s">
        <v>140</v>
      </c>
      <c r="F19" s="12" t="s">
        <v>116</v>
      </c>
      <c r="G19" s="52">
        <v>36</v>
      </c>
      <c r="H19" s="52" t="s">
        <v>9</v>
      </c>
      <c r="I19" s="75">
        <f>'Приложение 2 НЗ'!N19</f>
        <v>18621.354737973994</v>
      </c>
      <c r="J19" s="75"/>
      <c r="K19" s="75"/>
      <c r="L19" s="75"/>
      <c r="M19" s="75"/>
      <c r="N19" s="7">
        <f t="shared" si="0"/>
        <v>670368.7705670638</v>
      </c>
    </row>
    <row r="20" spans="1:14" ht="30" customHeight="1">
      <c r="A20" s="12" t="s">
        <v>236</v>
      </c>
      <c r="B20" s="13" t="s">
        <v>150</v>
      </c>
      <c r="C20" s="12" t="s">
        <v>132</v>
      </c>
      <c r="D20" s="12" t="s">
        <v>41</v>
      </c>
      <c r="E20" s="12" t="s">
        <v>104</v>
      </c>
      <c r="F20" s="12" t="s">
        <v>98</v>
      </c>
      <c r="G20" s="52">
        <v>12</v>
      </c>
      <c r="H20" s="52" t="s">
        <v>9</v>
      </c>
      <c r="I20" s="75">
        <f>'Приложение 2 НЗ'!N20</f>
        <v>11433.094265473952</v>
      </c>
      <c r="J20" s="75"/>
      <c r="K20" s="75"/>
      <c r="L20" s="75"/>
      <c r="M20" s="75"/>
      <c r="N20" s="7">
        <f t="shared" si="0"/>
        <v>137197.13118568744</v>
      </c>
    </row>
    <row r="21" spans="1:14" ht="30" customHeight="1">
      <c r="A21" s="12" t="s">
        <v>236</v>
      </c>
      <c r="B21" s="13" t="s">
        <v>151</v>
      </c>
      <c r="C21" s="12" t="s">
        <v>132</v>
      </c>
      <c r="D21" s="12" t="s">
        <v>41</v>
      </c>
      <c r="E21" s="12" t="s">
        <v>104</v>
      </c>
      <c r="F21" s="12" t="s">
        <v>116</v>
      </c>
      <c r="G21" s="52">
        <v>30</v>
      </c>
      <c r="H21" s="52" t="s">
        <v>9</v>
      </c>
      <c r="I21" s="75">
        <f>'Приложение 2 НЗ'!N21</f>
        <v>28540.491085273898</v>
      </c>
      <c r="J21" s="75"/>
      <c r="K21" s="75"/>
      <c r="L21" s="75"/>
      <c r="M21" s="75"/>
      <c r="N21" s="7">
        <f t="shared" si="0"/>
        <v>856214.7325582169</v>
      </c>
    </row>
    <row r="22" spans="1:14" ht="30" customHeight="1">
      <c r="A22" s="12" t="s">
        <v>236</v>
      </c>
      <c r="B22" s="13" t="s">
        <v>64</v>
      </c>
      <c r="C22" s="12" t="s">
        <v>132</v>
      </c>
      <c r="D22" s="12" t="s">
        <v>41</v>
      </c>
      <c r="E22" s="12" t="s">
        <v>104</v>
      </c>
      <c r="F22" s="12" t="s">
        <v>39</v>
      </c>
      <c r="G22" s="52">
        <v>2</v>
      </c>
      <c r="H22" s="52" t="s">
        <v>9</v>
      </c>
      <c r="I22" s="75">
        <f>'Приложение 2 НЗ'!N22</f>
        <v>260084.2924568739</v>
      </c>
      <c r="J22" s="75"/>
      <c r="K22" s="75"/>
      <c r="L22" s="75"/>
      <c r="M22" s="75"/>
      <c r="N22" s="7">
        <f t="shared" si="0"/>
        <v>520168.5849137478</v>
      </c>
    </row>
    <row r="23" spans="1:14" ht="30" customHeight="1">
      <c r="A23" s="12" t="s">
        <v>236</v>
      </c>
      <c r="B23" s="13" t="s">
        <v>157</v>
      </c>
      <c r="C23" s="12" t="s">
        <v>132</v>
      </c>
      <c r="D23" s="12" t="s">
        <v>41</v>
      </c>
      <c r="E23" s="12" t="s">
        <v>85</v>
      </c>
      <c r="F23" s="12" t="s">
        <v>98</v>
      </c>
      <c r="G23" s="52">
        <v>261</v>
      </c>
      <c r="H23" s="52" t="s">
        <v>9</v>
      </c>
      <c r="I23" s="75">
        <f>'Приложение 2 НЗ'!N23</f>
        <v>7676.918614732774</v>
      </c>
      <c r="J23" s="75"/>
      <c r="K23" s="75"/>
      <c r="L23" s="75"/>
      <c r="M23" s="75"/>
      <c r="N23" s="7">
        <f t="shared" si="0"/>
        <v>2003675.7584452538</v>
      </c>
    </row>
    <row r="24" spans="1:14" ht="30" customHeight="1">
      <c r="A24" s="12" t="s">
        <v>236</v>
      </c>
      <c r="B24" s="13" t="s">
        <v>157</v>
      </c>
      <c r="C24" s="12" t="s">
        <v>132</v>
      </c>
      <c r="D24" s="12" t="s">
        <v>41</v>
      </c>
      <c r="E24" s="12" t="s">
        <v>85</v>
      </c>
      <c r="F24" s="12" t="s">
        <v>98</v>
      </c>
      <c r="G24" s="52">
        <v>57</v>
      </c>
      <c r="H24" s="52" t="s">
        <v>9</v>
      </c>
      <c r="I24" s="75">
        <f>'Приложение 2 НЗ'!N24</f>
        <v>7318.090845885716</v>
      </c>
      <c r="J24" s="75"/>
      <c r="K24" s="75"/>
      <c r="L24" s="75"/>
      <c r="M24" s="75"/>
      <c r="N24" s="7">
        <f t="shared" si="0"/>
        <v>417131.17821548576</v>
      </c>
    </row>
    <row r="25" spans="1:14" ht="30" customHeight="1">
      <c r="A25" s="12" t="s">
        <v>236</v>
      </c>
      <c r="B25" s="13" t="s">
        <v>157</v>
      </c>
      <c r="C25" s="12" t="s">
        <v>132</v>
      </c>
      <c r="D25" s="12" t="s">
        <v>41</v>
      </c>
      <c r="E25" s="12" t="s">
        <v>85</v>
      </c>
      <c r="F25" s="12" t="s">
        <v>98</v>
      </c>
      <c r="G25" s="52">
        <v>14</v>
      </c>
      <c r="H25" s="52" t="s">
        <v>9</v>
      </c>
      <c r="I25" s="75">
        <f>'Приложение 2 НЗ'!N25</f>
        <v>9314.070310097472</v>
      </c>
      <c r="J25" s="75"/>
      <c r="K25" s="75"/>
      <c r="L25" s="75"/>
      <c r="M25" s="75"/>
      <c r="N25" s="7">
        <f t="shared" si="0"/>
        <v>130396.9843413646</v>
      </c>
    </row>
    <row r="26" spans="1:14" ht="30" customHeight="1">
      <c r="A26" s="12" t="s">
        <v>236</v>
      </c>
      <c r="B26" s="13" t="s">
        <v>12</v>
      </c>
      <c r="C26" s="12" t="s">
        <v>132</v>
      </c>
      <c r="D26" s="12" t="s">
        <v>41</v>
      </c>
      <c r="E26" s="12" t="s">
        <v>85</v>
      </c>
      <c r="F26" s="12" t="s">
        <v>116</v>
      </c>
      <c r="G26" s="52">
        <v>183</v>
      </c>
      <c r="H26" s="52" t="s">
        <v>9</v>
      </c>
      <c r="I26" s="75">
        <f>'Приложение 2 НЗ'!N26</f>
        <v>24270.7026058739</v>
      </c>
      <c r="J26" s="75"/>
      <c r="K26" s="75"/>
      <c r="L26" s="75"/>
      <c r="M26" s="75"/>
      <c r="N26" s="7">
        <f t="shared" si="0"/>
        <v>4441538.576874924</v>
      </c>
    </row>
    <row r="27" spans="1:14" ht="30" customHeight="1">
      <c r="A27" s="12" t="s">
        <v>236</v>
      </c>
      <c r="B27" s="13" t="s">
        <v>12</v>
      </c>
      <c r="C27" s="12" t="s">
        <v>132</v>
      </c>
      <c r="D27" s="12" t="s">
        <v>41</v>
      </c>
      <c r="E27" s="12" t="s">
        <v>85</v>
      </c>
      <c r="F27" s="12" t="s">
        <v>116</v>
      </c>
      <c r="G27" s="52">
        <v>60</v>
      </c>
      <c r="H27" s="52" t="s">
        <v>9</v>
      </c>
      <c r="I27" s="75">
        <f>'Приложение 2 НЗ'!N27</f>
        <v>23161.598593073875</v>
      </c>
      <c r="J27" s="75"/>
      <c r="K27" s="75"/>
      <c r="L27" s="75"/>
      <c r="M27" s="75"/>
      <c r="N27" s="7">
        <f t="shared" si="0"/>
        <v>1389695.9155844324</v>
      </c>
    </row>
    <row r="28" spans="1:14" ht="30" customHeight="1">
      <c r="A28" s="12" t="s">
        <v>236</v>
      </c>
      <c r="B28" s="13" t="s">
        <v>12</v>
      </c>
      <c r="C28" s="12" t="s">
        <v>132</v>
      </c>
      <c r="D28" s="12" t="s">
        <v>41</v>
      </c>
      <c r="E28" s="12" t="s">
        <v>85</v>
      </c>
      <c r="F28" s="12" t="s">
        <v>116</v>
      </c>
      <c r="G28" s="52">
        <v>12</v>
      </c>
      <c r="H28" s="52" t="s">
        <v>9</v>
      </c>
      <c r="I28" s="75">
        <f>'Приложение 2 НЗ'!N28</f>
        <v>29330.98966427393</v>
      </c>
      <c r="J28" s="9"/>
      <c r="K28" s="9"/>
      <c r="L28" s="9"/>
      <c r="M28" s="9"/>
      <c r="N28" s="7">
        <f t="shared" si="0"/>
        <v>351971.87597128714</v>
      </c>
    </row>
    <row r="29" spans="1:14" ht="30" customHeight="1">
      <c r="A29" s="12" t="s">
        <v>236</v>
      </c>
      <c r="B29" s="13" t="s">
        <v>12</v>
      </c>
      <c r="C29" s="12" t="s">
        <v>132</v>
      </c>
      <c r="D29" s="12" t="s">
        <v>41</v>
      </c>
      <c r="E29" s="12" t="s">
        <v>85</v>
      </c>
      <c r="F29" s="12" t="s">
        <v>116</v>
      </c>
      <c r="G29" s="52">
        <v>22</v>
      </c>
      <c r="H29" s="52" t="s">
        <v>9</v>
      </c>
      <c r="I29" s="75">
        <f>'Приложение 2 НЗ'!N29</f>
        <v>27944.60964827389</v>
      </c>
      <c r="J29" s="9"/>
      <c r="K29" s="9"/>
      <c r="L29" s="9"/>
      <c r="M29" s="9"/>
      <c r="N29" s="7">
        <f t="shared" si="0"/>
        <v>614781.4122620256</v>
      </c>
    </row>
    <row r="30" spans="1:14" ht="30" customHeight="1">
      <c r="A30" s="12" t="s">
        <v>236</v>
      </c>
      <c r="B30" s="13" t="s">
        <v>20</v>
      </c>
      <c r="C30" s="12" t="s">
        <v>132</v>
      </c>
      <c r="D30" s="12" t="s">
        <v>41</v>
      </c>
      <c r="E30" s="12" t="s">
        <v>85</v>
      </c>
      <c r="F30" s="12" t="s">
        <v>38</v>
      </c>
      <c r="G30" s="52">
        <v>47</v>
      </c>
      <c r="H30" s="52" t="s">
        <v>9</v>
      </c>
      <c r="I30" s="75">
        <f>'Приложение 2 НЗ'!N30</f>
        <v>145851.61767147397</v>
      </c>
      <c r="J30" s="9"/>
      <c r="K30" s="9"/>
      <c r="L30" s="9"/>
      <c r="M30" s="9"/>
      <c r="N30" s="7">
        <f t="shared" si="0"/>
        <v>6855026.030559276</v>
      </c>
    </row>
    <row r="31" spans="1:14" ht="30" customHeight="1">
      <c r="A31" s="12" t="s">
        <v>236</v>
      </c>
      <c r="B31" s="13" t="s">
        <v>20</v>
      </c>
      <c r="C31" s="12" t="s">
        <v>132</v>
      </c>
      <c r="D31" s="12" t="s">
        <v>41</v>
      </c>
      <c r="E31" s="12" t="s">
        <v>85</v>
      </c>
      <c r="F31" s="12" t="s">
        <v>38</v>
      </c>
      <c r="G31" s="52">
        <v>12</v>
      </c>
      <c r="H31" s="52" t="s">
        <v>9</v>
      </c>
      <c r="I31" s="75">
        <f>'Приложение 2 НЗ'!N31</f>
        <v>139243.20626187391</v>
      </c>
      <c r="J31" s="9"/>
      <c r="K31" s="9"/>
      <c r="L31" s="9"/>
      <c r="M31" s="9"/>
      <c r="N31" s="7">
        <f t="shared" si="0"/>
        <v>1670918.4751424869</v>
      </c>
    </row>
    <row r="32" spans="1:14" ht="30" customHeight="1">
      <c r="A32" s="12" t="s">
        <v>236</v>
      </c>
      <c r="B32" s="13" t="s">
        <v>27</v>
      </c>
      <c r="C32" s="12" t="s">
        <v>132</v>
      </c>
      <c r="D32" s="12" t="s">
        <v>41</v>
      </c>
      <c r="E32" s="12" t="s">
        <v>85</v>
      </c>
      <c r="F32" s="12" t="s">
        <v>39</v>
      </c>
      <c r="G32" s="52">
        <v>4</v>
      </c>
      <c r="H32" s="52" t="s">
        <v>9</v>
      </c>
      <c r="I32" s="75">
        <f>'Приложение 2 НЗ'!N32</f>
        <v>288494.36607887404</v>
      </c>
      <c r="J32" s="9"/>
      <c r="K32" s="9"/>
      <c r="L32" s="9"/>
      <c r="M32" s="9"/>
      <c r="N32" s="7">
        <f t="shared" si="0"/>
        <v>1153977.4643154962</v>
      </c>
    </row>
    <row r="33" spans="1:14" ht="30" customHeight="1">
      <c r="A33" s="12" t="s">
        <v>236</v>
      </c>
      <c r="B33" s="13" t="s">
        <v>163</v>
      </c>
      <c r="C33" s="12" t="s">
        <v>138</v>
      </c>
      <c r="D33" s="12" t="s">
        <v>68</v>
      </c>
      <c r="E33" s="12" t="s">
        <v>95</v>
      </c>
      <c r="F33" s="12" t="s">
        <v>98</v>
      </c>
      <c r="G33" s="52">
        <v>30</v>
      </c>
      <c r="H33" s="52" t="s">
        <v>9</v>
      </c>
      <c r="I33" s="75">
        <f>'Приложение 2 НЗ'!N33</f>
        <v>9943.122114123902</v>
      </c>
      <c r="J33" s="9"/>
      <c r="K33" s="9"/>
      <c r="L33" s="9"/>
      <c r="M33" s="9"/>
      <c r="N33" s="7">
        <f t="shared" si="0"/>
        <v>298293.6634237171</v>
      </c>
    </row>
    <row r="34" spans="1:14" ht="30" customHeight="1">
      <c r="A34" s="12" t="s">
        <v>236</v>
      </c>
      <c r="B34" s="13" t="s">
        <v>31</v>
      </c>
      <c r="C34" s="12" t="s">
        <v>138</v>
      </c>
      <c r="D34" s="12" t="s">
        <v>68</v>
      </c>
      <c r="E34" s="12" t="s">
        <v>95</v>
      </c>
      <c r="F34" s="12" t="s">
        <v>116</v>
      </c>
      <c r="G34" s="52">
        <v>24</v>
      </c>
      <c r="H34" s="52" t="s">
        <v>9</v>
      </c>
      <c r="I34" s="75">
        <f>'Приложение 2 НЗ'!N34</f>
        <v>26723.480366174044</v>
      </c>
      <c r="J34" s="9"/>
      <c r="K34" s="9"/>
      <c r="L34" s="9"/>
      <c r="M34" s="9"/>
      <c r="N34" s="7">
        <f t="shared" si="0"/>
        <v>641363.5287881771</v>
      </c>
    </row>
    <row r="35" spans="1:14" ht="30" customHeight="1">
      <c r="A35" s="12" t="s">
        <v>236</v>
      </c>
      <c r="B35" s="13" t="s">
        <v>34</v>
      </c>
      <c r="C35" s="12" t="s">
        <v>138</v>
      </c>
      <c r="D35" s="12" t="s">
        <v>68</v>
      </c>
      <c r="E35" s="12" t="s">
        <v>95</v>
      </c>
      <c r="F35" s="12" t="s">
        <v>38</v>
      </c>
      <c r="G35" s="52">
        <v>12</v>
      </c>
      <c r="H35" s="52" t="s">
        <v>9</v>
      </c>
      <c r="I35" s="75">
        <f>'Приложение 2 НЗ'!N35</f>
        <v>105567.33641012397</v>
      </c>
      <c r="J35" s="9"/>
      <c r="K35" s="9"/>
      <c r="L35" s="9"/>
      <c r="M35" s="9"/>
      <c r="N35" s="7">
        <f t="shared" si="0"/>
        <v>1266808.0369214877</v>
      </c>
    </row>
    <row r="36" spans="1:14" ht="30" customHeight="1">
      <c r="A36" s="12" t="s">
        <v>236</v>
      </c>
      <c r="B36" s="13" t="s">
        <v>164</v>
      </c>
      <c r="C36" s="12" t="s">
        <v>138</v>
      </c>
      <c r="D36" s="12" t="s">
        <v>68</v>
      </c>
      <c r="E36" s="12" t="s">
        <v>96</v>
      </c>
      <c r="F36" s="12" t="s">
        <v>98</v>
      </c>
      <c r="G36" s="52">
        <v>141</v>
      </c>
      <c r="H36" s="52" t="s">
        <v>9</v>
      </c>
      <c r="I36" s="75">
        <f>'Приложение 2 НЗ'!N36</f>
        <v>9285.779434503922</v>
      </c>
      <c r="J36" s="9"/>
      <c r="K36" s="9"/>
      <c r="L36" s="9"/>
      <c r="M36" s="9"/>
      <c r="N36" s="7">
        <f t="shared" si="0"/>
        <v>1309294.900265053</v>
      </c>
    </row>
    <row r="37" spans="1:14" ht="30" customHeight="1">
      <c r="A37" s="12" t="s">
        <v>236</v>
      </c>
      <c r="B37" s="13" t="s">
        <v>32</v>
      </c>
      <c r="C37" s="12" t="s">
        <v>138</v>
      </c>
      <c r="D37" s="12" t="s">
        <v>68</v>
      </c>
      <c r="E37" s="12" t="s">
        <v>96</v>
      </c>
      <c r="F37" s="12" t="s">
        <v>116</v>
      </c>
      <c r="G37" s="52">
        <v>44</v>
      </c>
      <c r="H37" s="52" t="s">
        <v>9</v>
      </c>
      <c r="I37" s="75">
        <f>'Приложение 2 НЗ'!N37</f>
        <v>23036.08730801391</v>
      </c>
      <c r="J37" s="9"/>
      <c r="K37" s="9"/>
      <c r="L37" s="9"/>
      <c r="M37" s="9"/>
      <c r="N37" s="7">
        <f t="shared" si="0"/>
        <v>1013587.841552612</v>
      </c>
    </row>
    <row r="38" spans="1:14" ht="30" customHeight="1">
      <c r="A38" s="12" t="s">
        <v>236</v>
      </c>
      <c r="B38" s="13" t="s">
        <v>35</v>
      </c>
      <c r="C38" s="12" t="s">
        <v>138</v>
      </c>
      <c r="D38" s="12" t="s">
        <v>68</v>
      </c>
      <c r="E38" s="12" t="s">
        <v>96</v>
      </c>
      <c r="F38" s="12" t="s">
        <v>38</v>
      </c>
      <c r="G38" s="52">
        <v>4</v>
      </c>
      <c r="H38" s="52" t="s">
        <v>9</v>
      </c>
      <c r="I38" s="75">
        <f>'Приложение 2 НЗ'!N38</f>
        <v>81783.08851942394</v>
      </c>
      <c r="J38" s="9"/>
      <c r="K38" s="9"/>
      <c r="L38" s="9"/>
      <c r="M38" s="9"/>
      <c r="N38" s="7">
        <f t="shared" si="0"/>
        <v>327132.35407769575</v>
      </c>
    </row>
    <row r="39" spans="1:14" ht="30" customHeight="1">
      <c r="A39" s="12" t="s">
        <v>236</v>
      </c>
      <c r="B39" s="13" t="s">
        <v>165</v>
      </c>
      <c r="C39" s="12" t="s">
        <v>132</v>
      </c>
      <c r="D39" s="12" t="s">
        <v>41</v>
      </c>
      <c r="E39" s="12" t="s">
        <v>86</v>
      </c>
      <c r="F39" s="12" t="s">
        <v>98</v>
      </c>
      <c r="G39" s="52">
        <v>48</v>
      </c>
      <c r="H39" s="52" t="s">
        <v>9</v>
      </c>
      <c r="I39" s="75">
        <f>'Приложение 2 НЗ'!N39</f>
        <v>9387.232458212418</v>
      </c>
      <c r="J39" s="9"/>
      <c r="K39" s="9"/>
      <c r="L39" s="9"/>
      <c r="M39" s="9"/>
      <c r="N39" s="7">
        <f t="shared" si="0"/>
        <v>450587.15799419605</v>
      </c>
    </row>
    <row r="40" spans="1:14" ht="30" customHeight="1">
      <c r="A40" s="12" t="s">
        <v>236</v>
      </c>
      <c r="B40" s="13" t="s">
        <v>13</v>
      </c>
      <c r="C40" s="12" t="s">
        <v>132</v>
      </c>
      <c r="D40" s="12" t="s">
        <v>41</v>
      </c>
      <c r="E40" s="12" t="s">
        <v>86</v>
      </c>
      <c r="F40" s="12" t="s">
        <v>116</v>
      </c>
      <c r="G40" s="52">
        <v>8</v>
      </c>
      <c r="H40" s="52" t="s">
        <v>9</v>
      </c>
      <c r="I40" s="75">
        <f>'Приложение 2 НЗ'!N40</f>
        <v>28665.838865874026</v>
      </c>
      <c r="J40" s="9"/>
      <c r="K40" s="9"/>
      <c r="L40" s="9"/>
      <c r="M40" s="9"/>
      <c r="N40" s="7">
        <f t="shared" si="0"/>
        <v>229326.7109269922</v>
      </c>
    </row>
    <row r="41" spans="1:14" ht="30" customHeight="1">
      <c r="A41" s="12" t="s">
        <v>236</v>
      </c>
      <c r="B41" s="13" t="s">
        <v>21</v>
      </c>
      <c r="C41" s="12" t="s">
        <v>132</v>
      </c>
      <c r="D41" s="12" t="s">
        <v>41</v>
      </c>
      <c r="E41" s="12" t="s">
        <v>86</v>
      </c>
      <c r="F41" s="12" t="s">
        <v>38</v>
      </c>
      <c r="G41" s="52">
        <v>5</v>
      </c>
      <c r="H41" s="52" t="s">
        <v>9</v>
      </c>
      <c r="I41" s="75">
        <f>'Приложение 2 НЗ'!N41</f>
        <v>69722.3375656739</v>
      </c>
      <c r="J41" s="9"/>
      <c r="K41" s="9"/>
      <c r="L41" s="9"/>
      <c r="M41" s="9"/>
      <c r="N41" s="7">
        <f t="shared" si="0"/>
        <v>348611.68782836944</v>
      </c>
    </row>
    <row r="42" spans="1:14" ht="30" customHeight="1">
      <c r="A42" s="12" t="s">
        <v>236</v>
      </c>
      <c r="B42" s="13" t="s">
        <v>168</v>
      </c>
      <c r="C42" s="12" t="s">
        <v>132</v>
      </c>
      <c r="D42" s="12" t="s">
        <v>41</v>
      </c>
      <c r="E42" s="12" t="s">
        <v>87</v>
      </c>
      <c r="F42" s="12" t="s">
        <v>98</v>
      </c>
      <c r="G42" s="52">
        <v>30</v>
      </c>
      <c r="H42" s="52" t="s">
        <v>9</v>
      </c>
      <c r="I42" s="75">
        <f>'Приложение 2 НЗ'!N42</f>
        <v>8796.665824873926</v>
      </c>
      <c r="J42" s="9"/>
      <c r="K42" s="9"/>
      <c r="L42" s="9"/>
      <c r="M42" s="9"/>
      <c r="N42" s="7">
        <f t="shared" si="0"/>
        <v>263899.9747462178</v>
      </c>
    </row>
    <row r="43" spans="1:14" ht="30" customHeight="1">
      <c r="A43" s="12" t="s">
        <v>236</v>
      </c>
      <c r="B43" s="13" t="s">
        <v>65</v>
      </c>
      <c r="C43" s="12" t="s">
        <v>132</v>
      </c>
      <c r="D43" s="12" t="s">
        <v>41</v>
      </c>
      <c r="E43" s="12" t="s">
        <v>87</v>
      </c>
      <c r="F43" s="12" t="s">
        <v>39</v>
      </c>
      <c r="G43" s="52">
        <v>7</v>
      </c>
      <c r="H43" s="52" t="s">
        <v>9</v>
      </c>
      <c r="I43" s="75">
        <f>'Приложение 2 НЗ'!N43</f>
        <v>364789.2172378741</v>
      </c>
      <c r="J43" s="9"/>
      <c r="K43" s="9"/>
      <c r="L43" s="9"/>
      <c r="M43" s="9"/>
      <c r="N43" s="7">
        <f t="shared" si="0"/>
        <v>2553524.520665119</v>
      </c>
    </row>
    <row r="44" spans="1:14" ht="30" customHeight="1">
      <c r="A44" s="12" t="s">
        <v>236</v>
      </c>
      <c r="B44" s="13" t="s">
        <v>182</v>
      </c>
      <c r="C44" s="12" t="s">
        <v>132</v>
      </c>
      <c r="D44" s="12" t="s">
        <v>41</v>
      </c>
      <c r="E44" s="12" t="s">
        <v>88</v>
      </c>
      <c r="F44" s="12" t="s">
        <v>98</v>
      </c>
      <c r="G44" s="52">
        <v>46</v>
      </c>
      <c r="H44" s="52" t="s">
        <v>9</v>
      </c>
      <c r="I44" s="75">
        <f>'Приложение 2 НЗ'!N44</f>
        <v>10297.17793248932</v>
      </c>
      <c r="J44" s="9"/>
      <c r="K44" s="9"/>
      <c r="L44" s="9"/>
      <c r="M44" s="9"/>
      <c r="N44" s="7">
        <f t="shared" si="0"/>
        <v>473670.1848945087</v>
      </c>
    </row>
    <row r="45" spans="1:14" ht="30" customHeight="1">
      <c r="A45" s="12" t="s">
        <v>236</v>
      </c>
      <c r="B45" s="13" t="s">
        <v>71</v>
      </c>
      <c r="C45" s="12" t="s">
        <v>132</v>
      </c>
      <c r="D45" s="12" t="s">
        <v>41</v>
      </c>
      <c r="E45" s="12" t="s">
        <v>88</v>
      </c>
      <c r="F45" s="12" t="s">
        <v>116</v>
      </c>
      <c r="G45" s="52">
        <v>56</v>
      </c>
      <c r="H45" s="52" t="s">
        <v>9</v>
      </c>
      <c r="I45" s="75">
        <f>'Приложение 2 НЗ'!N45</f>
        <v>34264.91700802397</v>
      </c>
      <c r="J45" s="9"/>
      <c r="K45" s="9"/>
      <c r="L45" s="9"/>
      <c r="M45" s="9"/>
      <c r="N45" s="7">
        <f t="shared" si="0"/>
        <v>1918835.3524493424</v>
      </c>
    </row>
    <row r="46" spans="1:14" ht="30" customHeight="1">
      <c r="A46" s="12" t="s">
        <v>236</v>
      </c>
      <c r="B46" s="13" t="s">
        <v>196</v>
      </c>
      <c r="C46" s="12" t="s">
        <v>132</v>
      </c>
      <c r="D46" s="12" t="s">
        <v>41</v>
      </c>
      <c r="E46" s="12" t="s">
        <v>89</v>
      </c>
      <c r="F46" s="12" t="s">
        <v>98</v>
      </c>
      <c r="G46" s="54">
        <v>165</v>
      </c>
      <c r="H46" s="52" t="s">
        <v>9</v>
      </c>
      <c r="I46" s="75">
        <f>'Приложение 2 НЗ'!N46</f>
        <v>9853.046416473919</v>
      </c>
      <c r="J46" s="9"/>
      <c r="K46" s="9"/>
      <c r="L46" s="9"/>
      <c r="M46" s="9"/>
      <c r="N46" s="7">
        <f t="shared" si="0"/>
        <v>1625752.6587181967</v>
      </c>
    </row>
    <row r="47" spans="1:14" ht="30" customHeight="1">
      <c r="A47" s="12" t="s">
        <v>236</v>
      </c>
      <c r="B47" s="13" t="s">
        <v>14</v>
      </c>
      <c r="C47" s="12" t="s">
        <v>132</v>
      </c>
      <c r="D47" s="12" t="s">
        <v>41</v>
      </c>
      <c r="E47" s="12" t="s">
        <v>89</v>
      </c>
      <c r="F47" s="12" t="s">
        <v>116</v>
      </c>
      <c r="G47" s="54">
        <v>265</v>
      </c>
      <c r="H47" s="52" t="s">
        <v>9</v>
      </c>
      <c r="I47" s="75">
        <f>'Приложение 2 НЗ'!N47</f>
        <v>26862.499754624</v>
      </c>
      <c r="J47" s="9"/>
      <c r="K47" s="9"/>
      <c r="L47" s="9"/>
      <c r="M47" s="9"/>
      <c r="N47" s="7">
        <f t="shared" si="0"/>
        <v>7118562.4349753605</v>
      </c>
    </row>
    <row r="48" spans="1:14" ht="30" customHeight="1">
      <c r="A48" s="12" t="s">
        <v>236</v>
      </c>
      <c r="B48" s="13" t="s">
        <v>22</v>
      </c>
      <c r="C48" s="12" t="s">
        <v>132</v>
      </c>
      <c r="D48" s="12" t="s">
        <v>41</v>
      </c>
      <c r="E48" s="12" t="s">
        <v>89</v>
      </c>
      <c r="F48" s="12" t="s">
        <v>38</v>
      </c>
      <c r="G48" s="54">
        <v>16</v>
      </c>
      <c r="H48" s="52" t="s">
        <v>9</v>
      </c>
      <c r="I48" s="75">
        <f>'Приложение 2 НЗ'!N48</f>
        <v>122125.21833763392</v>
      </c>
      <c r="J48" s="9"/>
      <c r="K48" s="9"/>
      <c r="L48" s="9"/>
      <c r="M48" s="9"/>
      <c r="N48" s="7">
        <f t="shared" si="0"/>
        <v>1954003.4934021428</v>
      </c>
    </row>
    <row r="49" spans="1:14" ht="30" customHeight="1">
      <c r="A49" s="12" t="s">
        <v>241</v>
      </c>
      <c r="B49" s="13" t="s">
        <v>28</v>
      </c>
      <c r="C49" s="12" t="s">
        <v>132</v>
      </c>
      <c r="D49" s="12" t="s">
        <v>41</v>
      </c>
      <c r="E49" s="12" t="s">
        <v>89</v>
      </c>
      <c r="F49" s="12" t="s">
        <v>39</v>
      </c>
      <c r="G49" s="54">
        <v>13</v>
      </c>
      <c r="H49" s="52" t="s">
        <v>9</v>
      </c>
      <c r="I49" s="75">
        <f>'Приложение 2 НЗ'!N49</f>
        <v>244287.31217867392</v>
      </c>
      <c r="J49" s="9"/>
      <c r="K49" s="9"/>
      <c r="L49" s="9"/>
      <c r="M49" s="9"/>
      <c r="N49" s="7">
        <f t="shared" si="0"/>
        <v>3175735.058322761</v>
      </c>
    </row>
    <row r="50" spans="1:14" ht="30" customHeight="1">
      <c r="A50" s="12" t="s">
        <v>236</v>
      </c>
      <c r="B50" s="13" t="s">
        <v>207</v>
      </c>
      <c r="C50" s="12" t="s">
        <v>132</v>
      </c>
      <c r="D50" s="12" t="s">
        <v>41</v>
      </c>
      <c r="E50" s="12" t="s">
        <v>90</v>
      </c>
      <c r="F50" s="12" t="s">
        <v>98</v>
      </c>
      <c r="G50" s="54">
        <v>112</v>
      </c>
      <c r="H50" s="52" t="s">
        <v>9</v>
      </c>
      <c r="I50" s="75">
        <f>'Приложение 2 НЗ'!N50</f>
        <v>6635.501847513956</v>
      </c>
      <c r="J50" s="9"/>
      <c r="K50" s="9"/>
      <c r="L50" s="9"/>
      <c r="M50" s="9"/>
      <c r="N50" s="7">
        <f t="shared" si="0"/>
        <v>743176.206921563</v>
      </c>
    </row>
    <row r="51" spans="1:14" ht="30" customHeight="1">
      <c r="A51" s="12" t="s">
        <v>236</v>
      </c>
      <c r="B51" s="13" t="s">
        <v>207</v>
      </c>
      <c r="C51" s="12" t="s">
        <v>132</v>
      </c>
      <c r="D51" s="12" t="s">
        <v>41</v>
      </c>
      <c r="E51" s="12" t="s">
        <v>90</v>
      </c>
      <c r="F51" s="12" t="s">
        <v>98</v>
      </c>
      <c r="G51" s="54">
        <v>20</v>
      </c>
      <c r="H51" s="52" t="s">
        <v>9</v>
      </c>
      <c r="I51" s="75">
        <f>'Приложение 2 НЗ'!N51</f>
        <v>8027.080788573946</v>
      </c>
      <c r="J51" s="9"/>
      <c r="K51" s="9"/>
      <c r="L51" s="9"/>
      <c r="M51" s="9"/>
      <c r="N51" s="7">
        <f t="shared" si="0"/>
        <v>160541.61577147892</v>
      </c>
    </row>
    <row r="52" spans="1:14" ht="30" customHeight="1">
      <c r="A52" s="12" t="s">
        <v>236</v>
      </c>
      <c r="B52" s="13" t="s">
        <v>15</v>
      </c>
      <c r="C52" s="12" t="s">
        <v>132</v>
      </c>
      <c r="D52" s="12" t="s">
        <v>41</v>
      </c>
      <c r="E52" s="12" t="s">
        <v>90</v>
      </c>
      <c r="F52" s="12" t="s">
        <v>116</v>
      </c>
      <c r="G52" s="54">
        <v>18</v>
      </c>
      <c r="H52" s="52" t="s">
        <v>9</v>
      </c>
      <c r="I52" s="75">
        <f>'Приложение 2 НЗ'!N52</f>
        <v>12093.771145673954</v>
      </c>
      <c r="J52" s="9"/>
      <c r="K52" s="9"/>
      <c r="L52" s="9"/>
      <c r="M52" s="9"/>
      <c r="N52" s="7">
        <f t="shared" si="0"/>
        <v>217687.88062213117</v>
      </c>
    </row>
    <row r="53" spans="1:14" ht="30" customHeight="1">
      <c r="A53" s="12" t="s">
        <v>236</v>
      </c>
      <c r="B53" s="13" t="s">
        <v>23</v>
      </c>
      <c r="C53" s="12" t="s">
        <v>132</v>
      </c>
      <c r="D53" s="12" t="s">
        <v>41</v>
      </c>
      <c r="E53" s="12" t="s">
        <v>90</v>
      </c>
      <c r="F53" s="12" t="s">
        <v>38</v>
      </c>
      <c r="G53" s="54">
        <v>31</v>
      </c>
      <c r="H53" s="52" t="s">
        <v>9</v>
      </c>
      <c r="I53" s="75">
        <f>'Приложение 2 НЗ'!N53</f>
        <v>85806.70249215397</v>
      </c>
      <c r="J53" s="9"/>
      <c r="K53" s="9"/>
      <c r="L53" s="9"/>
      <c r="M53" s="9"/>
      <c r="N53" s="7">
        <f t="shared" si="0"/>
        <v>2660007.777256773</v>
      </c>
    </row>
    <row r="54" spans="1:14" ht="30" customHeight="1">
      <c r="A54" s="12" t="s">
        <v>236</v>
      </c>
      <c r="B54" s="13" t="s">
        <v>214</v>
      </c>
      <c r="C54" s="12" t="s">
        <v>138</v>
      </c>
      <c r="D54" s="12" t="s">
        <v>68</v>
      </c>
      <c r="E54" s="12" t="s">
        <v>99</v>
      </c>
      <c r="F54" s="12" t="s">
        <v>98</v>
      </c>
      <c r="G54" s="54">
        <v>22</v>
      </c>
      <c r="H54" s="52" t="s">
        <v>9</v>
      </c>
      <c r="I54" s="75">
        <f>'Приложение 2 НЗ'!N54</f>
        <v>10411.212778223935</v>
      </c>
      <c r="J54" s="9"/>
      <c r="K54" s="9"/>
      <c r="L54" s="9"/>
      <c r="M54" s="9"/>
      <c r="N54" s="7">
        <f t="shared" si="0"/>
        <v>229046.68112092657</v>
      </c>
    </row>
    <row r="55" spans="1:14" ht="30" customHeight="1">
      <c r="A55" s="12" t="s">
        <v>236</v>
      </c>
      <c r="B55" s="13" t="s">
        <v>113</v>
      </c>
      <c r="C55" s="12" t="s">
        <v>138</v>
      </c>
      <c r="D55" s="12" t="s">
        <v>68</v>
      </c>
      <c r="E55" s="12" t="s">
        <v>99</v>
      </c>
      <c r="F55" s="12" t="s">
        <v>38</v>
      </c>
      <c r="G55" s="54">
        <v>4</v>
      </c>
      <c r="H55" s="52" t="s">
        <v>9</v>
      </c>
      <c r="I55" s="75">
        <f>'Приложение 2 НЗ'!N55</f>
        <v>220316.06717535394</v>
      </c>
      <c r="J55" s="9"/>
      <c r="K55" s="9"/>
      <c r="L55" s="9"/>
      <c r="M55" s="9"/>
      <c r="N55" s="7">
        <f t="shared" si="0"/>
        <v>881264.2687014157</v>
      </c>
    </row>
    <row r="56" spans="1:14" ht="30" customHeight="1">
      <c r="A56" s="12" t="s">
        <v>236</v>
      </c>
      <c r="B56" s="13" t="s">
        <v>228</v>
      </c>
      <c r="C56" s="12" t="s">
        <v>132</v>
      </c>
      <c r="D56" s="12" t="s">
        <v>41</v>
      </c>
      <c r="E56" s="12" t="s">
        <v>92</v>
      </c>
      <c r="F56" s="12" t="s">
        <v>98</v>
      </c>
      <c r="G56" s="54">
        <v>114</v>
      </c>
      <c r="H56" s="52" t="s">
        <v>9</v>
      </c>
      <c r="I56" s="75">
        <f>'Приложение 2 НЗ'!N56</f>
        <v>7247.017754673935</v>
      </c>
      <c r="J56" s="9"/>
      <c r="K56" s="9"/>
      <c r="L56" s="9"/>
      <c r="M56" s="9"/>
      <c r="N56" s="7">
        <f t="shared" si="0"/>
        <v>826160.0240328286</v>
      </c>
    </row>
    <row r="57" spans="1:14" ht="30" customHeight="1">
      <c r="A57" s="12" t="s">
        <v>236</v>
      </c>
      <c r="B57" s="13" t="s">
        <v>228</v>
      </c>
      <c r="C57" s="12" t="s">
        <v>132</v>
      </c>
      <c r="D57" s="12" t="s">
        <v>41</v>
      </c>
      <c r="E57" s="12" t="s">
        <v>92</v>
      </c>
      <c r="F57" s="12" t="s">
        <v>98</v>
      </c>
      <c r="G57" s="54">
        <v>43</v>
      </c>
      <c r="H57" s="52" t="s">
        <v>9</v>
      </c>
      <c r="I57" s="75">
        <f>'Приложение 2 НЗ'!N57</f>
        <v>6920.228179473948</v>
      </c>
      <c r="J57" s="9"/>
      <c r="K57" s="9"/>
      <c r="L57" s="9"/>
      <c r="M57" s="9"/>
      <c r="N57" s="7">
        <f t="shared" si="0"/>
        <v>297569.8117173798</v>
      </c>
    </row>
    <row r="58" spans="1:14" ht="30" customHeight="1">
      <c r="A58" s="12" t="s">
        <v>236</v>
      </c>
      <c r="B58" s="13" t="s">
        <v>228</v>
      </c>
      <c r="C58" s="12" t="s">
        <v>132</v>
      </c>
      <c r="D58" s="12" t="s">
        <v>41</v>
      </c>
      <c r="E58" s="12" t="s">
        <v>92</v>
      </c>
      <c r="F58" s="12" t="s">
        <v>98</v>
      </c>
      <c r="G58" s="54">
        <v>43</v>
      </c>
      <c r="H58" s="52" t="s">
        <v>9</v>
      </c>
      <c r="I58" s="75">
        <f>'Приложение 2 НЗ'!N58</f>
        <v>8737.995191523942</v>
      </c>
      <c r="J58" s="9"/>
      <c r="K58" s="9"/>
      <c r="L58" s="9"/>
      <c r="M58" s="9"/>
      <c r="N58" s="7">
        <f t="shared" si="0"/>
        <v>375733.7932355295</v>
      </c>
    </row>
    <row r="59" spans="1:14" ht="30" customHeight="1">
      <c r="A59" s="12" t="s">
        <v>236</v>
      </c>
      <c r="B59" s="13" t="s">
        <v>228</v>
      </c>
      <c r="C59" s="12" t="s">
        <v>132</v>
      </c>
      <c r="D59" s="12" t="s">
        <v>41</v>
      </c>
      <c r="E59" s="12" t="s">
        <v>92</v>
      </c>
      <c r="F59" s="12" t="s">
        <v>98</v>
      </c>
      <c r="G59" s="54">
        <v>28</v>
      </c>
      <c r="H59" s="52" t="s">
        <v>9</v>
      </c>
      <c r="I59" s="75">
        <f>'Приложение 2 НЗ'!N59</f>
        <v>8329.50822252393</v>
      </c>
      <c r="J59" s="9"/>
      <c r="K59" s="9"/>
      <c r="L59" s="9"/>
      <c r="M59" s="9"/>
      <c r="N59" s="7">
        <f t="shared" si="0"/>
        <v>233226.23023067001</v>
      </c>
    </row>
    <row r="60" spans="1:14" ht="30" customHeight="1">
      <c r="A60" s="12" t="s">
        <v>236</v>
      </c>
      <c r="B60" s="13" t="s">
        <v>17</v>
      </c>
      <c r="C60" s="12" t="s">
        <v>132</v>
      </c>
      <c r="D60" s="12" t="s">
        <v>41</v>
      </c>
      <c r="E60" s="12" t="s">
        <v>92</v>
      </c>
      <c r="F60" s="12" t="s">
        <v>116</v>
      </c>
      <c r="G60" s="54">
        <v>104</v>
      </c>
      <c r="H60" s="52" t="s">
        <v>9</v>
      </c>
      <c r="I60" s="75">
        <f>'Приложение 2 НЗ'!N60</f>
        <v>23312.98053511384</v>
      </c>
      <c r="J60" s="9"/>
      <c r="K60" s="9"/>
      <c r="L60" s="9"/>
      <c r="M60" s="9"/>
      <c r="N60" s="7">
        <f t="shared" si="0"/>
        <v>2424549.9756518393</v>
      </c>
    </row>
    <row r="61" spans="1:14" ht="30" customHeight="1">
      <c r="A61" s="12" t="s">
        <v>236</v>
      </c>
      <c r="B61" s="13" t="s">
        <v>17</v>
      </c>
      <c r="C61" s="12" t="s">
        <v>132</v>
      </c>
      <c r="D61" s="12" t="s">
        <v>41</v>
      </c>
      <c r="E61" s="12" t="s">
        <v>92</v>
      </c>
      <c r="F61" s="12" t="s">
        <v>116</v>
      </c>
      <c r="G61" s="54">
        <v>35</v>
      </c>
      <c r="H61" s="52" t="s">
        <v>9</v>
      </c>
      <c r="I61" s="75">
        <f>'Приложение 2 НЗ'!N61</f>
        <v>22245.467922793963</v>
      </c>
      <c r="J61" s="9"/>
      <c r="K61" s="9"/>
      <c r="L61" s="9"/>
      <c r="M61" s="9"/>
      <c r="N61" s="7">
        <f t="shared" si="0"/>
        <v>778591.3772977887</v>
      </c>
    </row>
    <row r="62" spans="1:14" ht="30" customHeight="1">
      <c r="A62" s="12" t="s">
        <v>236</v>
      </c>
      <c r="B62" s="13" t="s">
        <v>17</v>
      </c>
      <c r="C62" s="12" t="s">
        <v>132</v>
      </c>
      <c r="D62" s="12" t="s">
        <v>41</v>
      </c>
      <c r="E62" s="12" t="s">
        <v>92</v>
      </c>
      <c r="F62" s="12" t="s">
        <v>116</v>
      </c>
      <c r="G62" s="54">
        <v>56</v>
      </c>
      <c r="H62" s="52" t="s">
        <v>9</v>
      </c>
      <c r="I62" s="75">
        <f>'Приложение 2 НЗ'!N62</f>
        <v>28183.506828823964</v>
      </c>
      <c r="J62" s="9"/>
      <c r="K62" s="9"/>
      <c r="L62" s="9"/>
      <c r="M62" s="9"/>
      <c r="N62" s="7">
        <f t="shared" si="0"/>
        <v>1578276.382414142</v>
      </c>
    </row>
    <row r="63" spans="1:14" ht="30" customHeight="1">
      <c r="A63" s="12" t="s">
        <v>236</v>
      </c>
      <c r="B63" s="13" t="s">
        <v>17</v>
      </c>
      <c r="C63" s="12" t="s">
        <v>132</v>
      </c>
      <c r="D63" s="12" t="s">
        <v>41</v>
      </c>
      <c r="E63" s="12" t="s">
        <v>92</v>
      </c>
      <c r="F63" s="12" t="s">
        <v>116</v>
      </c>
      <c r="G63" s="54">
        <v>11</v>
      </c>
      <c r="H63" s="52" t="s">
        <v>9</v>
      </c>
      <c r="I63" s="75">
        <f>'Приложение 2 НЗ'!N63</f>
        <v>26849.1160634239</v>
      </c>
      <c r="J63" s="9"/>
      <c r="K63" s="9"/>
      <c r="L63" s="9"/>
      <c r="M63" s="9"/>
      <c r="N63" s="7">
        <f t="shared" si="0"/>
        <v>295340.2766976629</v>
      </c>
    </row>
    <row r="64" spans="1:14" ht="30" customHeight="1">
      <c r="A64" s="12" t="s">
        <v>236</v>
      </c>
      <c r="B64" s="13" t="s">
        <v>25</v>
      </c>
      <c r="C64" s="12" t="s">
        <v>132</v>
      </c>
      <c r="D64" s="12" t="s">
        <v>41</v>
      </c>
      <c r="E64" s="12" t="s">
        <v>92</v>
      </c>
      <c r="F64" s="12" t="s">
        <v>38</v>
      </c>
      <c r="G64" s="54">
        <v>5</v>
      </c>
      <c r="H64" s="52" t="s">
        <v>9</v>
      </c>
      <c r="I64" s="75">
        <f>'Приложение 2 НЗ'!N64</f>
        <v>80717.69986607388</v>
      </c>
      <c r="J64" s="9"/>
      <c r="K64" s="9"/>
      <c r="L64" s="9"/>
      <c r="M64" s="9"/>
      <c r="N64" s="7">
        <f t="shared" si="0"/>
        <v>403588.4993303694</v>
      </c>
    </row>
    <row r="65" spans="1:14" ht="30" customHeight="1">
      <c r="A65" s="12" t="s">
        <v>236</v>
      </c>
      <c r="B65" s="13" t="s">
        <v>25</v>
      </c>
      <c r="C65" s="12" t="s">
        <v>132</v>
      </c>
      <c r="D65" s="12" t="s">
        <v>41</v>
      </c>
      <c r="E65" s="12" t="s">
        <v>92</v>
      </c>
      <c r="F65" s="12" t="s">
        <v>38</v>
      </c>
      <c r="G65" s="54">
        <v>4</v>
      </c>
      <c r="H65" s="52" t="s">
        <v>9</v>
      </c>
      <c r="I65" s="75">
        <f>'Приложение 2 НЗ'!N65</f>
        <v>96952.78751177389</v>
      </c>
      <c r="J65" s="9"/>
      <c r="K65" s="9"/>
      <c r="L65" s="9"/>
      <c r="M65" s="9"/>
      <c r="N65" s="7">
        <f t="shared" si="0"/>
        <v>387811.15004709555</v>
      </c>
    </row>
    <row r="66" spans="1:14" ht="30" customHeight="1">
      <c r="A66" s="12" t="s">
        <v>236</v>
      </c>
      <c r="B66" s="13" t="s">
        <v>229</v>
      </c>
      <c r="C66" s="12" t="s">
        <v>132</v>
      </c>
      <c r="D66" s="12" t="s">
        <v>41</v>
      </c>
      <c r="E66" s="12" t="s">
        <v>91</v>
      </c>
      <c r="F66" s="12" t="s">
        <v>98</v>
      </c>
      <c r="G66" s="54">
        <v>11</v>
      </c>
      <c r="H66" s="52" t="s">
        <v>9</v>
      </c>
      <c r="I66" s="75">
        <f>'Приложение 2 НЗ'!N66</f>
        <v>12487.656757753923</v>
      </c>
      <c r="J66" s="9"/>
      <c r="K66" s="9"/>
      <c r="L66" s="9"/>
      <c r="M66" s="9"/>
      <c r="N66" s="7">
        <f t="shared" si="0"/>
        <v>137364.22433529314</v>
      </c>
    </row>
    <row r="67" spans="1:14" ht="30" customHeight="1">
      <c r="A67" s="12" t="s">
        <v>236</v>
      </c>
      <c r="B67" s="13" t="s">
        <v>16</v>
      </c>
      <c r="C67" s="12" t="s">
        <v>132</v>
      </c>
      <c r="D67" s="12" t="s">
        <v>41</v>
      </c>
      <c r="E67" s="12" t="s">
        <v>91</v>
      </c>
      <c r="F67" s="12" t="s">
        <v>116</v>
      </c>
      <c r="G67" s="54">
        <v>40</v>
      </c>
      <c r="H67" s="52" t="s">
        <v>9</v>
      </c>
      <c r="I67" s="75">
        <f>'Приложение 2 НЗ'!N67</f>
        <v>32566.92670609893</v>
      </c>
      <c r="J67" s="9"/>
      <c r="K67" s="9"/>
      <c r="L67" s="9"/>
      <c r="M67" s="9"/>
      <c r="N67" s="7">
        <f t="shared" si="0"/>
        <v>1302677.0682439571</v>
      </c>
    </row>
    <row r="68" spans="1:14" ht="30" customHeight="1">
      <c r="A68" s="12" t="s">
        <v>236</v>
      </c>
      <c r="B68" s="13" t="s">
        <v>24</v>
      </c>
      <c r="C68" s="12" t="s">
        <v>132</v>
      </c>
      <c r="D68" s="12" t="s">
        <v>41</v>
      </c>
      <c r="E68" s="12" t="s">
        <v>91</v>
      </c>
      <c r="F68" s="12" t="s">
        <v>38</v>
      </c>
      <c r="G68" s="54">
        <v>17</v>
      </c>
      <c r="H68" s="52" t="s">
        <v>9</v>
      </c>
      <c r="I68" s="75">
        <f>'Приложение 2 НЗ'!N68</f>
        <v>80019.1203116741</v>
      </c>
      <c r="J68" s="9"/>
      <c r="K68" s="9"/>
      <c r="L68" s="9"/>
      <c r="M68" s="9"/>
      <c r="N68" s="7">
        <f t="shared" si="0"/>
        <v>1360325.0452984597</v>
      </c>
    </row>
    <row r="69" spans="1:14" ht="30" customHeight="1">
      <c r="A69" s="12" t="s">
        <v>236</v>
      </c>
      <c r="B69" s="13" t="s">
        <v>29</v>
      </c>
      <c r="C69" s="12" t="s">
        <v>132</v>
      </c>
      <c r="D69" s="12" t="s">
        <v>41</v>
      </c>
      <c r="E69" s="12" t="s">
        <v>91</v>
      </c>
      <c r="F69" s="12" t="s">
        <v>39</v>
      </c>
      <c r="G69" s="54">
        <v>5</v>
      </c>
      <c r="H69" s="52" t="s">
        <v>9</v>
      </c>
      <c r="I69" s="75">
        <f>'Приложение 2 НЗ'!N69</f>
        <v>257558.21674007396</v>
      </c>
      <c r="J69" s="9"/>
      <c r="K69" s="9"/>
      <c r="L69" s="9"/>
      <c r="M69" s="9"/>
      <c r="N69" s="7">
        <f t="shared" si="0"/>
        <v>1287791.0837003698</v>
      </c>
    </row>
    <row r="70" spans="1:14" ht="30" customHeight="1">
      <c r="A70" s="12" t="s">
        <v>236</v>
      </c>
      <c r="B70" s="13" t="s">
        <v>230</v>
      </c>
      <c r="C70" s="12" t="s">
        <v>138</v>
      </c>
      <c r="D70" s="12" t="s">
        <v>68</v>
      </c>
      <c r="E70" s="12" t="s">
        <v>231</v>
      </c>
      <c r="F70" s="12" t="s">
        <v>98</v>
      </c>
      <c r="G70" s="54">
        <v>40</v>
      </c>
      <c r="H70" s="52" t="s">
        <v>9</v>
      </c>
      <c r="I70" s="75">
        <f>'Приложение 2 НЗ'!N70</f>
        <v>13373.52708603394</v>
      </c>
      <c r="J70" s="9"/>
      <c r="K70" s="9"/>
      <c r="L70" s="9"/>
      <c r="M70" s="9"/>
      <c r="N70" s="7">
        <f>G70*I70</f>
        <v>534941.0834413576</v>
      </c>
    </row>
    <row r="71" spans="1:14" ht="30" customHeight="1">
      <c r="A71" s="12" t="s">
        <v>236</v>
      </c>
      <c r="B71" s="13" t="s">
        <v>232</v>
      </c>
      <c r="C71" s="12" t="s">
        <v>138</v>
      </c>
      <c r="D71" s="12" t="s">
        <v>68</v>
      </c>
      <c r="E71" s="12" t="s">
        <v>231</v>
      </c>
      <c r="F71" s="12" t="s">
        <v>116</v>
      </c>
      <c r="G71" s="54">
        <v>8</v>
      </c>
      <c r="H71" s="52" t="s">
        <v>9</v>
      </c>
      <c r="I71" s="75">
        <f>'Приложение 2 НЗ'!N71</f>
        <v>34243.820961388985</v>
      </c>
      <c r="J71" s="9"/>
      <c r="K71" s="9"/>
      <c r="L71" s="9"/>
      <c r="M71" s="9"/>
      <c r="N71" s="7">
        <f>G71*I71</f>
        <v>273950.5676911119</v>
      </c>
    </row>
    <row r="72" spans="1:14" ht="30" customHeight="1">
      <c r="A72" s="12" t="s">
        <v>236</v>
      </c>
      <c r="B72" s="13" t="s">
        <v>234</v>
      </c>
      <c r="C72" s="12" t="s">
        <v>132</v>
      </c>
      <c r="D72" s="12" t="s">
        <v>41</v>
      </c>
      <c r="E72" s="12" t="s">
        <v>93</v>
      </c>
      <c r="F72" s="12" t="s">
        <v>98</v>
      </c>
      <c r="G72" s="54">
        <v>14</v>
      </c>
      <c r="H72" s="52" t="s">
        <v>9</v>
      </c>
      <c r="I72" s="75">
        <f>'Приложение 2 НЗ'!N72</f>
        <v>7760.322252873934</v>
      </c>
      <c r="J72" s="9"/>
      <c r="K72" s="9"/>
      <c r="L72" s="9"/>
      <c r="M72" s="9"/>
      <c r="N72" s="7">
        <f>G72*I72</f>
        <v>108644.51154023508</v>
      </c>
    </row>
    <row r="73" spans="1:14" ht="30" customHeight="1">
      <c r="A73" s="12" t="s">
        <v>236</v>
      </c>
      <c r="B73" s="16" t="s">
        <v>18</v>
      </c>
      <c r="C73" s="15" t="s">
        <v>132</v>
      </c>
      <c r="D73" s="12" t="s">
        <v>41</v>
      </c>
      <c r="E73" s="12" t="s">
        <v>93</v>
      </c>
      <c r="F73" s="12" t="s">
        <v>116</v>
      </c>
      <c r="G73" s="54">
        <v>36</v>
      </c>
      <c r="H73" s="52" t="s">
        <v>9</v>
      </c>
      <c r="I73" s="75">
        <f>'Приложение 2 НЗ'!N73</f>
        <v>24085.566281073847</v>
      </c>
      <c r="J73" s="9"/>
      <c r="K73" s="9"/>
      <c r="L73" s="9"/>
      <c r="M73" s="9"/>
      <c r="N73" s="7">
        <f>G73*I73</f>
        <v>867080.3861186585</v>
      </c>
    </row>
    <row r="74" spans="1:14" ht="30" customHeight="1">
      <c r="A74" s="12" t="s">
        <v>236</v>
      </c>
      <c r="B74" s="68" t="s">
        <v>26</v>
      </c>
      <c r="C74" s="69" t="s">
        <v>132</v>
      </c>
      <c r="D74" s="70" t="s">
        <v>41</v>
      </c>
      <c r="E74" s="12" t="s">
        <v>93</v>
      </c>
      <c r="F74" s="12" t="s">
        <v>38</v>
      </c>
      <c r="G74" s="54">
        <v>15</v>
      </c>
      <c r="H74" s="52" t="s">
        <v>9</v>
      </c>
      <c r="I74" s="75">
        <f>'Приложение 2 НЗ'!N74</f>
        <v>92718.85858339384</v>
      </c>
      <c r="J74" s="9"/>
      <c r="K74" s="9"/>
      <c r="L74" s="9"/>
      <c r="M74" s="9"/>
      <c r="N74" s="7">
        <f>G74*I74</f>
        <v>1390782.8787509077</v>
      </c>
    </row>
    <row r="75" spans="1:14" ht="15">
      <c r="A75" s="67"/>
      <c r="B75" s="22"/>
      <c r="C75" s="17"/>
      <c r="D75" s="17"/>
      <c r="E75" s="19"/>
      <c r="F75" s="12"/>
      <c r="G75" s="91">
        <f>SUM(G5:G74)</f>
        <v>3131</v>
      </c>
      <c r="H75" s="91"/>
      <c r="I75" s="75"/>
      <c r="J75" s="9"/>
      <c r="K75" s="9"/>
      <c r="L75" s="9"/>
      <c r="M75" s="9"/>
      <c r="N75" s="8">
        <f>SUM(N5:N74)</f>
        <v>82895869.64103709</v>
      </c>
    </row>
    <row r="76" spans="1:14" ht="15">
      <c r="A76" s="12" t="s">
        <v>236</v>
      </c>
      <c r="B76" s="13"/>
      <c r="C76" s="12"/>
      <c r="D76" s="12"/>
      <c r="E76" s="12"/>
      <c r="F76" s="12"/>
      <c r="G76" s="55"/>
      <c r="H76" s="55"/>
      <c r="I76" s="75"/>
      <c r="J76" s="9"/>
      <c r="K76" s="9"/>
      <c r="L76" s="9">
        <v>1426000</v>
      </c>
      <c r="M76" s="9"/>
      <c r="N76" s="7">
        <f>L76</f>
        <v>1426000</v>
      </c>
    </row>
    <row r="77" spans="1:14" ht="15">
      <c r="A77" s="12" t="s">
        <v>236</v>
      </c>
      <c r="B77" s="13"/>
      <c r="C77" s="12"/>
      <c r="D77" s="12"/>
      <c r="E77" s="12"/>
      <c r="F77" s="12"/>
      <c r="G77" s="55"/>
      <c r="H77" s="55"/>
      <c r="I77" s="75"/>
      <c r="J77" s="9"/>
      <c r="K77" s="9"/>
      <c r="L77" s="9"/>
      <c r="M77" s="9">
        <v>0</v>
      </c>
      <c r="N77" s="7">
        <f>L77</f>
        <v>0</v>
      </c>
    </row>
    <row r="78" spans="1:14" ht="15">
      <c r="A78" s="10"/>
      <c r="B78" s="84"/>
      <c r="C78" s="85"/>
      <c r="D78" s="85"/>
      <c r="E78" s="10"/>
      <c r="F78" s="10"/>
      <c r="G78" s="86">
        <f>G75</f>
        <v>3131</v>
      </c>
      <c r="H78" s="86"/>
      <c r="I78" s="77"/>
      <c r="J78" s="78"/>
      <c r="K78" s="8"/>
      <c r="L78" s="8">
        <f>L75+L76+L77</f>
        <v>1426000</v>
      </c>
      <c r="M78" s="8">
        <f>M75+M76+M77</f>
        <v>0</v>
      </c>
      <c r="N78" s="8">
        <f>N75+N76+N77</f>
        <v>84321869.64103709</v>
      </c>
    </row>
    <row r="79" spans="1:14" ht="76.5" hidden="1" outlineLevel="1">
      <c r="A79" s="12" t="s">
        <v>236</v>
      </c>
      <c r="B79" s="71" t="s">
        <v>124</v>
      </c>
      <c r="C79" s="72" t="s">
        <v>125</v>
      </c>
      <c r="D79" s="72" t="s">
        <v>126</v>
      </c>
      <c r="E79" s="12" t="s">
        <v>40</v>
      </c>
      <c r="F79" s="12" t="s">
        <v>40</v>
      </c>
      <c r="G79" s="52" t="s">
        <v>9</v>
      </c>
      <c r="H79" s="52">
        <v>398</v>
      </c>
      <c r="I79" s="75">
        <f>'Приложение 2 НЗ'!N76</f>
        <v>5152.954272958548</v>
      </c>
      <c r="J79" s="9"/>
      <c r="K79" s="9"/>
      <c r="L79" s="9"/>
      <c r="M79" s="9"/>
      <c r="N79" s="7">
        <f>H79*I79</f>
        <v>2050875.8006375022</v>
      </c>
    </row>
    <row r="80" spans="1:14" ht="38.25" hidden="1" outlineLevel="1">
      <c r="A80" s="12" t="s">
        <v>236</v>
      </c>
      <c r="B80" s="13" t="s">
        <v>81</v>
      </c>
      <c r="C80" s="12" t="s">
        <v>188</v>
      </c>
      <c r="D80" s="12" t="s">
        <v>45</v>
      </c>
      <c r="E80" s="12" t="s">
        <v>115</v>
      </c>
      <c r="F80" s="12" t="s">
        <v>40</v>
      </c>
      <c r="G80" s="52" t="s">
        <v>9</v>
      </c>
      <c r="H80" s="73">
        <v>10</v>
      </c>
      <c r="I80" s="76"/>
      <c r="J80" s="74">
        <v>76180</v>
      </c>
      <c r="K80" s="9"/>
      <c r="L80" s="9"/>
      <c r="M80" s="9"/>
      <c r="N80" s="7">
        <f>H80*J80</f>
        <v>761800</v>
      </c>
    </row>
    <row r="81" spans="1:14" ht="38.25" hidden="1" outlineLevel="1">
      <c r="A81" s="12" t="s">
        <v>236</v>
      </c>
      <c r="B81" s="13" t="s">
        <v>82</v>
      </c>
      <c r="C81" s="12" t="s">
        <v>188</v>
      </c>
      <c r="D81" s="12" t="s">
        <v>45</v>
      </c>
      <c r="E81" s="12" t="s">
        <v>114</v>
      </c>
      <c r="F81" s="12" t="s">
        <v>40</v>
      </c>
      <c r="G81" s="52" t="s">
        <v>9</v>
      </c>
      <c r="H81" s="73">
        <v>19</v>
      </c>
      <c r="I81" s="76"/>
      <c r="J81" s="74">
        <v>83773.68</v>
      </c>
      <c r="K81" s="9"/>
      <c r="L81" s="9"/>
      <c r="M81" s="9"/>
      <c r="N81" s="7">
        <v>1591700</v>
      </c>
    </row>
    <row r="82" spans="1:14" ht="63.75" hidden="1" outlineLevel="1">
      <c r="A82" s="12" t="s">
        <v>236</v>
      </c>
      <c r="B82" s="13" t="s">
        <v>78</v>
      </c>
      <c r="C82" s="12" t="s">
        <v>183</v>
      </c>
      <c r="D82" s="12" t="s">
        <v>67</v>
      </c>
      <c r="E82" s="12" t="s">
        <v>114</v>
      </c>
      <c r="F82" s="12" t="s">
        <v>40</v>
      </c>
      <c r="G82" s="52" t="s">
        <v>9</v>
      </c>
      <c r="H82" s="73">
        <v>3</v>
      </c>
      <c r="I82" s="76"/>
      <c r="J82" s="74">
        <v>125333.33</v>
      </c>
      <c r="K82" s="9"/>
      <c r="L82" s="9"/>
      <c r="M82" s="9"/>
      <c r="N82" s="7">
        <f>H82*J82</f>
        <v>375999.99</v>
      </c>
    </row>
    <row r="83" spans="1:14" ht="51" hidden="1" outlineLevel="1">
      <c r="A83" s="12" t="s">
        <v>236</v>
      </c>
      <c r="B83" s="13" t="s">
        <v>185</v>
      </c>
      <c r="C83" s="12" t="s">
        <v>186</v>
      </c>
      <c r="D83" s="12" t="s">
        <v>37</v>
      </c>
      <c r="E83" s="12" t="s">
        <v>115</v>
      </c>
      <c r="F83" s="12" t="s">
        <v>40</v>
      </c>
      <c r="G83" s="52" t="s">
        <v>9</v>
      </c>
      <c r="H83" s="73">
        <v>719</v>
      </c>
      <c r="I83" s="76"/>
      <c r="J83" s="74">
        <v>5305.98</v>
      </c>
      <c r="K83" s="9"/>
      <c r="L83" s="9"/>
      <c r="M83" s="9"/>
      <c r="N83" s="7">
        <v>3815500</v>
      </c>
    </row>
    <row r="84" spans="1:14" ht="15" hidden="1" outlineLevel="1">
      <c r="A84" s="12"/>
      <c r="B84" s="13"/>
      <c r="C84" s="12"/>
      <c r="D84" s="12"/>
      <c r="E84" s="12"/>
      <c r="F84" s="12"/>
      <c r="G84" s="55"/>
      <c r="H84" s="55"/>
      <c r="I84" s="75"/>
      <c r="J84" s="9"/>
      <c r="K84" s="9"/>
      <c r="L84" s="9"/>
      <c r="M84" s="9"/>
      <c r="N84" s="8">
        <f>SUM(N79:N83)</f>
        <v>8595875.790637502</v>
      </c>
    </row>
    <row r="85" spans="1:14" ht="15" hidden="1" outlineLevel="1">
      <c r="A85" s="10"/>
      <c r="B85" s="11"/>
      <c r="C85" s="10"/>
      <c r="D85" s="10"/>
      <c r="E85" s="10"/>
      <c r="F85" s="10"/>
      <c r="G85" s="56">
        <f>G75</f>
        <v>3131</v>
      </c>
      <c r="H85" s="56"/>
      <c r="I85" s="77"/>
      <c r="J85" s="78"/>
      <c r="K85" s="78"/>
      <c r="L85" s="78"/>
      <c r="M85" s="78"/>
      <c r="N85" s="8">
        <f>N78+N84</f>
        <v>92917745.4316746</v>
      </c>
    </row>
    <row r="86" spans="1:14" ht="30" customHeight="1" collapsed="1">
      <c r="A86" s="12" t="s">
        <v>272</v>
      </c>
      <c r="B86" s="13" t="s">
        <v>205</v>
      </c>
      <c r="C86" s="12" t="s">
        <v>132</v>
      </c>
      <c r="D86" s="12" t="s">
        <v>41</v>
      </c>
      <c r="E86" s="12" t="s">
        <v>97</v>
      </c>
      <c r="F86" s="12" t="s">
        <v>98</v>
      </c>
      <c r="G86" s="45">
        <v>128</v>
      </c>
      <c r="H86" s="52" t="s">
        <v>9</v>
      </c>
      <c r="I86" s="75">
        <f>'Приложение 2 НЗ'!N83</f>
        <v>23259.78559349148</v>
      </c>
      <c r="J86" s="9"/>
      <c r="K86" s="9"/>
      <c r="L86" s="9"/>
      <c r="M86" s="9"/>
      <c r="N86" s="7">
        <f aca="true" t="shared" si="1" ref="N86:N92">G86*I86</f>
        <v>2977252.5559669095</v>
      </c>
    </row>
    <row r="87" spans="1:14" ht="30" customHeight="1">
      <c r="A87" s="12" t="s">
        <v>272</v>
      </c>
      <c r="B87" s="13" t="s">
        <v>42</v>
      </c>
      <c r="C87" s="12" t="s">
        <v>132</v>
      </c>
      <c r="D87" s="12" t="s">
        <v>41</v>
      </c>
      <c r="E87" s="12" t="s">
        <v>97</v>
      </c>
      <c r="F87" s="12" t="s">
        <v>116</v>
      </c>
      <c r="G87" s="45">
        <v>90</v>
      </c>
      <c r="H87" s="52" t="s">
        <v>9</v>
      </c>
      <c r="I87" s="75">
        <f>'Приложение 2 НЗ'!N84</f>
        <v>62622.87789136564</v>
      </c>
      <c r="J87" s="9"/>
      <c r="K87" s="9"/>
      <c r="L87" s="9"/>
      <c r="M87" s="9"/>
      <c r="N87" s="7">
        <f t="shared" si="1"/>
        <v>5636059.010222908</v>
      </c>
    </row>
    <row r="88" spans="1:14" ht="30" customHeight="1">
      <c r="A88" s="12" t="s">
        <v>272</v>
      </c>
      <c r="B88" s="13" t="s">
        <v>43</v>
      </c>
      <c r="C88" s="12" t="s">
        <v>132</v>
      </c>
      <c r="D88" s="12" t="s">
        <v>41</v>
      </c>
      <c r="E88" s="12" t="s">
        <v>97</v>
      </c>
      <c r="F88" s="12" t="s">
        <v>38</v>
      </c>
      <c r="G88" s="45">
        <v>9</v>
      </c>
      <c r="H88" s="52" t="s">
        <v>9</v>
      </c>
      <c r="I88" s="75">
        <f>'Приложение 2 НЗ'!N85</f>
        <v>206861.84242041572</v>
      </c>
      <c r="J88" s="9"/>
      <c r="K88" s="9"/>
      <c r="L88" s="9"/>
      <c r="M88" s="9"/>
      <c r="N88" s="7">
        <f t="shared" si="1"/>
        <v>1861756.5817837415</v>
      </c>
    </row>
    <row r="89" spans="1:14" ht="30" customHeight="1">
      <c r="A89" s="12" t="s">
        <v>272</v>
      </c>
      <c r="B89" s="13" t="s">
        <v>44</v>
      </c>
      <c r="C89" s="12" t="s">
        <v>132</v>
      </c>
      <c r="D89" s="12" t="s">
        <v>41</v>
      </c>
      <c r="E89" s="12" t="s">
        <v>97</v>
      </c>
      <c r="F89" s="12" t="s">
        <v>39</v>
      </c>
      <c r="G89" s="45">
        <v>22</v>
      </c>
      <c r="H89" s="52" t="s">
        <v>9</v>
      </c>
      <c r="I89" s="75">
        <f>'Приложение 2 НЗ'!N86</f>
        <v>706858.8515623157</v>
      </c>
      <c r="J89" s="9"/>
      <c r="K89" s="9"/>
      <c r="L89" s="9"/>
      <c r="M89" s="9"/>
      <c r="N89" s="7">
        <f t="shared" si="1"/>
        <v>15550894.734370945</v>
      </c>
    </row>
    <row r="90" spans="1:14" ht="30" customHeight="1">
      <c r="A90" s="12" t="s">
        <v>272</v>
      </c>
      <c r="B90" s="13" t="s">
        <v>66</v>
      </c>
      <c r="C90" s="12" t="s">
        <v>132</v>
      </c>
      <c r="D90" s="12" t="s">
        <v>41</v>
      </c>
      <c r="E90" s="12" t="s">
        <v>105</v>
      </c>
      <c r="F90" s="12" t="s">
        <v>39</v>
      </c>
      <c r="G90" s="45">
        <v>11</v>
      </c>
      <c r="H90" s="52" t="s">
        <v>9</v>
      </c>
      <c r="I90" s="75">
        <f>'Приложение 2 НЗ'!N87</f>
        <v>377887.61164016573</v>
      </c>
      <c r="J90" s="9"/>
      <c r="K90" s="9"/>
      <c r="L90" s="9"/>
      <c r="M90" s="9"/>
      <c r="N90" s="7">
        <f t="shared" si="1"/>
        <v>4156763.728041823</v>
      </c>
    </row>
    <row r="91" spans="1:14" ht="30" customHeight="1">
      <c r="A91" s="12" t="s">
        <v>272</v>
      </c>
      <c r="B91" s="13" t="s">
        <v>157</v>
      </c>
      <c r="C91" s="12" t="s">
        <v>132</v>
      </c>
      <c r="D91" s="12" t="s">
        <v>41</v>
      </c>
      <c r="E91" s="12" t="s">
        <v>85</v>
      </c>
      <c r="F91" s="12" t="s">
        <v>98</v>
      </c>
      <c r="G91" s="52">
        <v>30</v>
      </c>
      <c r="H91" s="52" t="s">
        <v>9</v>
      </c>
      <c r="I91" s="75">
        <f>'Приложение 2 НЗ'!N88</f>
        <v>11392.53792481863</v>
      </c>
      <c r="J91" s="9"/>
      <c r="K91" s="9"/>
      <c r="L91" s="9"/>
      <c r="M91" s="9"/>
      <c r="N91" s="7">
        <f t="shared" si="1"/>
        <v>341776.13774455886</v>
      </c>
    </row>
    <row r="92" spans="1:14" ht="30" customHeight="1">
      <c r="A92" s="12" t="s">
        <v>272</v>
      </c>
      <c r="B92" s="13" t="s">
        <v>12</v>
      </c>
      <c r="C92" s="12" t="s">
        <v>132</v>
      </c>
      <c r="D92" s="12" t="s">
        <v>41</v>
      </c>
      <c r="E92" s="12" t="s">
        <v>85</v>
      </c>
      <c r="F92" s="12" t="s">
        <v>116</v>
      </c>
      <c r="G92" s="52">
        <v>36</v>
      </c>
      <c r="H92" s="52" t="s">
        <v>9</v>
      </c>
      <c r="I92" s="75">
        <f>'Приложение 2 НЗ'!N89</f>
        <v>34128.97752746579</v>
      </c>
      <c r="J92" s="9"/>
      <c r="K92" s="9"/>
      <c r="L92" s="9"/>
      <c r="M92" s="9"/>
      <c r="N92" s="7">
        <f t="shared" si="1"/>
        <v>1228643.1909887684</v>
      </c>
    </row>
    <row r="93" spans="1:14" ht="15">
      <c r="A93" s="12"/>
      <c r="B93" s="13"/>
      <c r="C93" s="12"/>
      <c r="D93" s="12"/>
      <c r="E93" s="12"/>
      <c r="F93" s="12"/>
      <c r="G93" s="53">
        <f>SUM(G86:G92)</f>
        <v>326</v>
      </c>
      <c r="H93" s="53" t="s">
        <v>9</v>
      </c>
      <c r="I93" s="75"/>
      <c r="J93" s="9"/>
      <c r="K93" s="9"/>
      <c r="L93" s="9"/>
      <c r="M93" s="9"/>
      <c r="N93" s="8">
        <f>SUM(N86:N92)</f>
        <v>31753145.939119656</v>
      </c>
    </row>
    <row r="94" spans="1:14" ht="25.5">
      <c r="A94" s="12" t="s">
        <v>272</v>
      </c>
      <c r="B94" s="13"/>
      <c r="C94" s="12"/>
      <c r="D94" s="12"/>
      <c r="E94" s="12"/>
      <c r="F94" s="12"/>
      <c r="G94" s="52"/>
      <c r="H94" s="45"/>
      <c r="I94" s="75"/>
      <c r="J94" s="9"/>
      <c r="K94" s="9"/>
      <c r="L94" s="9">
        <v>1100900</v>
      </c>
      <c r="M94" s="9"/>
      <c r="N94" s="7">
        <f>L94</f>
        <v>1100900</v>
      </c>
    </row>
    <row r="95" spans="1:14" ht="25.5">
      <c r="A95" s="12" t="s">
        <v>272</v>
      </c>
      <c r="B95" s="13"/>
      <c r="C95" s="12"/>
      <c r="D95" s="12"/>
      <c r="E95" s="12"/>
      <c r="F95" s="12"/>
      <c r="G95" s="52"/>
      <c r="H95" s="45"/>
      <c r="I95" s="75"/>
      <c r="J95" s="9"/>
      <c r="K95" s="9"/>
      <c r="L95" s="9"/>
      <c r="M95" s="9">
        <v>0</v>
      </c>
      <c r="N95" s="7">
        <f>M95</f>
        <v>0</v>
      </c>
    </row>
    <row r="96" spans="1:14" ht="15">
      <c r="A96" s="10"/>
      <c r="B96" s="11"/>
      <c r="C96" s="10"/>
      <c r="D96" s="10"/>
      <c r="E96" s="10"/>
      <c r="F96" s="10"/>
      <c r="G96" s="86">
        <f>G93</f>
        <v>326</v>
      </c>
      <c r="H96" s="62"/>
      <c r="I96" s="77"/>
      <c r="J96" s="78"/>
      <c r="K96" s="78"/>
      <c r="L96" s="8">
        <f>L93+L94+L95</f>
        <v>1100900</v>
      </c>
      <c r="M96" s="8">
        <f>M93+M94+M95</f>
        <v>0</v>
      </c>
      <c r="N96" s="8">
        <f>N93+N94+N95</f>
        <v>32854045.939119656</v>
      </c>
    </row>
    <row r="97" spans="1:14" ht="76.5" hidden="1" outlineLevel="1">
      <c r="A97" s="12" t="s">
        <v>242</v>
      </c>
      <c r="B97" s="13"/>
      <c r="C97" s="12"/>
      <c r="D97" s="12" t="s">
        <v>126</v>
      </c>
      <c r="E97" s="12" t="s">
        <v>40</v>
      </c>
      <c r="F97" s="12" t="s">
        <v>40</v>
      </c>
      <c r="G97" s="52" t="s">
        <v>9</v>
      </c>
      <c r="H97" s="45">
        <v>49</v>
      </c>
      <c r="I97" s="75">
        <f>'Приложение 2 НЗ'!N91</f>
        <v>7514.993295400133</v>
      </c>
      <c r="J97" s="9"/>
      <c r="K97" s="9"/>
      <c r="L97" s="9"/>
      <c r="M97" s="9"/>
      <c r="N97" s="7">
        <f>H97*I97</f>
        <v>368234.67147460656</v>
      </c>
    </row>
    <row r="98" spans="1:14" ht="38.25" hidden="1" outlineLevel="1">
      <c r="A98" s="12" t="s">
        <v>242</v>
      </c>
      <c r="B98" s="13" t="s">
        <v>81</v>
      </c>
      <c r="C98" s="12" t="s">
        <v>188</v>
      </c>
      <c r="D98" s="12" t="s">
        <v>45</v>
      </c>
      <c r="E98" s="12" t="s">
        <v>115</v>
      </c>
      <c r="F98" s="12" t="s">
        <v>40</v>
      </c>
      <c r="G98" s="52" t="s">
        <v>9</v>
      </c>
      <c r="H98" s="73">
        <v>1</v>
      </c>
      <c r="I98" s="76"/>
      <c r="J98" s="74">
        <v>127800</v>
      </c>
      <c r="K98" s="9"/>
      <c r="L98" s="9"/>
      <c r="M98" s="9"/>
      <c r="N98" s="7">
        <f>H98*J98</f>
        <v>127800</v>
      </c>
    </row>
    <row r="99" spans="1:14" ht="38.25" hidden="1" outlineLevel="1">
      <c r="A99" s="12" t="s">
        <v>242</v>
      </c>
      <c r="B99" s="13" t="s">
        <v>82</v>
      </c>
      <c r="C99" s="12" t="s">
        <v>188</v>
      </c>
      <c r="D99" s="12" t="s">
        <v>45</v>
      </c>
      <c r="E99" s="12" t="s">
        <v>114</v>
      </c>
      <c r="F99" s="12" t="s">
        <v>40</v>
      </c>
      <c r="G99" s="52" t="s">
        <v>9</v>
      </c>
      <c r="H99" s="73">
        <v>1</v>
      </c>
      <c r="I99" s="76"/>
      <c r="J99" s="74">
        <v>77200</v>
      </c>
      <c r="K99" s="9"/>
      <c r="L99" s="9"/>
      <c r="M99" s="9"/>
      <c r="N99" s="7">
        <f>H99*J99</f>
        <v>77200</v>
      </c>
    </row>
    <row r="100" spans="1:14" ht="51" hidden="1" outlineLevel="1">
      <c r="A100" s="12" t="s">
        <v>242</v>
      </c>
      <c r="B100" s="13" t="s">
        <v>185</v>
      </c>
      <c r="C100" s="12" t="s">
        <v>186</v>
      </c>
      <c r="D100" s="12" t="s">
        <v>37</v>
      </c>
      <c r="E100" s="12" t="s">
        <v>115</v>
      </c>
      <c r="F100" s="12" t="s">
        <v>40</v>
      </c>
      <c r="G100" s="52" t="s">
        <v>9</v>
      </c>
      <c r="H100" s="73">
        <v>154</v>
      </c>
      <c r="I100" s="76"/>
      <c r="J100" s="74">
        <v>13203.25</v>
      </c>
      <c r="K100" s="9"/>
      <c r="L100" s="9"/>
      <c r="M100" s="9"/>
      <c r="N100" s="7">
        <v>2033300</v>
      </c>
    </row>
    <row r="101" spans="1:14" ht="15" hidden="1" outlineLevel="1">
      <c r="A101" s="12"/>
      <c r="B101" s="13"/>
      <c r="C101" s="12"/>
      <c r="D101" s="12"/>
      <c r="E101" s="12"/>
      <c r="F101" s="12"/>
      <c r="G101" s="52"/>
      <c r="H101" s="45"/>
      <c r="I101" s="75"/>
      <c r="J101" s="9"/>
      <c r="K101" s="9"/>
      <c r="L101" s="9"/>
      <c r="M101" s="9"/>
      <c r="N101" s="8">
        <f>SUM(N97:N100)</f>
        <v>2606534.6714746067</v>
      </c>
    </row>
    <row r="102" spans="1:14" ht="15" hidden="1" outlineLevel="1">
      <c r="A102" s="10"/>
      <c r="B102" s="11"/>
      <c r="C102" s="10"/>
      <c r="D102" s="10"/>
      <c r="E102" s="10"/>
      <c r="F102" s="10"/>
      <c r="G102" s="56">
        <f>G93</f>
        <v>326</v>
      </c>
      <c r="H102" s="56"/>
      <c r="I102" s="87"/>
      <c r="J102" s="88"/>
      <c r="K102" s="88"/>
      <c r="L102" s="88"/>
      <c r="M102" s="88"/>
      <c r="N102" s="89">
        <f>N93+N101+N94+N95</f>
        <v>35460580.610594265</v>
      </c>
    </row>
    <row r="103" spans="1:14" ht="30" customHeight="1" collapsed="1">
      <c r="A103" s="12" t="s">
        <v>247</v>
      </c>
      <c r="B103" s="13" t="s">
        <v>157</v>
      </c>
      <c r="C103" s="12" t="s">
        <v>132</v>
      </c>
      <c r="D103" s="12" t="s">
        <v>41</v>
      </c>
      <c r="E103" s="12" t="s">
        <v>85</v>
      </c>
      <c r="F103" s="12" t="s">
        <v>98</v>
      </c>
      <c r="G103" s="52">
        <v>165</v>
      </c>
      <c r="H103" s="52" t="s">
        <v>9</v>
      </c>
      <c r="I103" s="75">
        <f>'Приложение 2 НЗ'!N97</f>
        <v>9095.801078083337</v>
      </c>
      <c r="J103" s="9"/>
      <c r="K103" s="9"/>
      <c r="L103" s="9"/>
      <c r="M103" s="9"/>
      <c r="N103" s="7">
        <f aca="true" t="shared" si="2" ref="N103:N110">G103*I103</f>
        <v>1500807.1778837508</v>
      </c>
    </row>
    <row r="104" spans="1:14" ht="30" customHeight="1">
      <c r="A104" s="12" t="s">
        <v>247</v>
      </c>
      <c r="B104" s="13" t="s">
        <v>12</v>
      </c>
      <c r="C104" s="12" t="s">
        <v>132</v>
      </c>
      <c r="D104" s="12" t="s">
        <v>41</v>
      </c>
      <c r="E104" s="12" t="s">
        <v>85</v>
      </c>
      <c r="F104" s="12" t="s">
        <v>116</v>
      </c>
      <c r="G104" s="52">
        <v>78</v>
      </c>
      <c r="H104" s="52" t="s">
        <v>9</v>
      </c>
      <c r="I104" s="75">
        <f>'Приложение 2 НЗ'!N98</f>
        <v>30821.906705165755</v>
      </c>
      <c r="J104" s="9"/>
      <c r="K104" s="9"/>
      <c r="L104" s="9"/>
      <c r="M104" s="9"/>
      <c r="N104" s="7">
        <f t="shared" si="2"/>
        <v>2404108.723002929</v>
      </c>
    </row>
    <row r="105" spans="1:14" ht="30" customHeight="1">
      <c r="A105" s="12" t="s">
        <v>247</v>
      </c>
      <c r="B105" s="13" t="s">
        <v>20</v>
      </c>
      <c r="C105" s="12" t="s">
        <v>132</v>
      </c>
      <c r="D105" s="12" t="s">
        <v>41</v>
      </c>
      <c r="E105" s="12" t="s">
        <v>85</v>
      </c>
      <c r="F105" s="12" t="s">
        <v>38</v>
      </c>
      <c r="G105" s="52">
        <v>5</v>
      </c>
      <c r="H105" s="52" t="s">
        <v>9</v>
      </c>
      <c r="I105" s="75">
        <f>'Приложение 2 НЗ'!N99</f>
        <v>192683.67345626568</v>
      </c>
      <c r="J105" s="9"/>
      <c r="K105" s="9"/>
      <c r="L105" s="9"/>
      <c r="M105" s="9"/>
      <c r="N105" s="7">
        <f t="shared" si="2"/>
        <v>963418.3672813284</v>
      </c>
    </row>
    <row r="106" spans="1:14" ht="30" customHeight="1">
      <c r="A106" s="12" t="s">
        <v>247</v>
      </c>
      <c r="B106" s="13" t="s">
        <v>27</v>
      </c>
      <c r="C106" s="12" t="s">
        <v>132</v>
      </c>
      <c r="D106" s="12" t="s">
        <v>41</v>
      </c>
      <c r="E106" s="12" t="s">
        <v>85</v>
      </c>
      <c r="F106" s="12" t="s">
        <v>39</v>
      </c>
      <c r="G106" s="52">
        <v>5</v>
      </c>
      <c r="H106" s="52" t="s">
        <v>9</v>
      </c>
      <c r="I106" s="75">
        <f>'Приложение 2 НЗ'!N100</f>
        <v>406807.0282521658</v>
      </c>
      <c r="J106" s="9"/>
      <c r="K106" s="9"/>
      <c r="L106" s="9"/>
      <c r="M106" s="9"/>
      <c r="N106" s="7">
        <f t="shared" si="2"/>
        <v>2034035.141260829</v>
      </c>
    </row>
    <row r="107" spans="1:14" ht="30" customHeight="1">
      <c r="A107" s="12" t="s">
        <v>247</v>
      </c>
      <c r="B107" s="13" t="s">
        <v>214</v>
      </c>
      <c r="C107" s="12" t="s">
        <v>138</v>
      </c>
      <c r="D107" s="12" t="s">
        <v>68</v>
      </c>
      <c r="E107" s="12" t="s">
        <v>99</v>
      </c>
      <c r="F107" s="12" t="s">
        <v>98</v>
      </c>
      <c r="G107" s="45">
        <v>82</v>
      </c>
      <c r="H107" s="52" t="s">
        <v>9</v>
      </c>
      <c r="I107" s="75">
        <f>'Приложение 2 НЗ'!N101</f>
        <v>12022.78560239068</v>
      </c>
      <c r="J107" s="9"/>
      <c r="K107" s="9"/>
      <c r="L107" s="9"/>
      <c r="M107" s="9"/>
      <c r="N107" s="7">
        <f t="shared" si="2"/>
        <v>985868.4193960358</v>
      </c>
    </row>
    <row r="108" spans="1:14" ht="30" customHeight="1">
      <c r="A108" s="12" t="s">
        <v>247</v>
      </c>
      <c r="B108" s="13" t="s">
        <v>69</v>
      </c>
      <c r="C108" s="12" t="s">
        <v>138</v>
      </c>
      <c r="D108" s="12" t="s">
        <v>68</v>
      </c>
      <c r="E108" s="12" t="s">
        <v>99</v>
      </c>
      <c r="F108" s="12" t="s">
        <v>116</v>
      </c>
      <c r="G108" s="45">
        <v>40</v>
      </c>
      <c r="H108" s="52" t="s">
        <v>9</v>
      </c>
      <c r="I108" s="75">
        <f>'Приложение 2 НЗ'!N102</f>
        <v>31580.23305409067</v>
      </c>
      <c r="J108" s="9"/>
      <c r="K108" s="9"/>
      <c r="L108" s="9"/>
      <c r="M108" s="9"/>
      <c r="N108" s="7">
        <f t="shared" si="2"/>
        <v>1263209.3221636268</v>
      </c>
    </row>
    <row r="109" spans="1:14" ht="30" customHeight="1">
      <c r="A109" s="12" t="s">
        <v>247</v>
      </c>
      <c r="B109" s="13" t="s">
        <v>113</v>
      </c>
      <c r="C109" s="12" t="s">
        <v>138</v>
      </c>
      <c r="D109" s="12" t="s">
        <v>68</v>
      </c>
      <c r="E109" s="12" t="s">
        <v>99</v>
      </c>
      <c r="F109" s="12" t="s">
        <v>38</v>
      </c>
      <c r="G109" s="45">
        <v>5</v>
      </c>
      <c r="H109" s="52" t="s">
        <v>9</v>
      </c>
      <c r="I109" s="75">
        <f>'Приложение 2 НЗ'!N103</f>
        <v>272613.3291877256</v>
      </c>
      <c r="J109" s="9"/>
      <c r="K109" s="9"/>
      <c r="L109" s="9"/>
      <c r="M109" s="9"/>
      <c r="N109" s="7">
        <f t="shared" si="2"/>
        <v>1363066.6459386281</v>
      </c>
    </row>
    <row r="110" spans="1:14" ht="30" customHeight="1">
      <c r="A110" s="12" t="s">
        <v>247</v>
      </c>
      <c r="B110" s="13" t="s">
        <v>112</v>
      </c>
      <c r="C110" s="12" t="s">
        <v>138</v>
      </c>
      <c r="D110" s="12" t="s">
        <v>68</v>
      </c>
      <c r="E110" s="12" t="s">
        <v>99</v>
      </c>
      <c r="F110" s="12" t="s">
        <v>39</v>
      </c>
      <c r="G110" s="45">
        <v>2</v>
      </c>
      <c r="H110" s="52" t="s">
        <v>9</v>
      </c>
      <c r="I110" s="75">
        <f>'Приложение 2 НЗ'!N104</f>
        <v>646389.4034794009</v>
      </c>
      <c r="J110" s="9"/>
      <c r="K110" s="9"/>
      <c r="L110" s="9"/>
      <c r="M110" s="9"/>
      <c r="N110" s="7">
        <f t="shared" si="2"/>
        <v>1292778.8069588018</v>
      </c>
    </row>
    <row r="111" spans="1:14" ht="15">
      <c r="A111" s="12"/>
      <c r="B111" s="13"/>
      <c r="C111" s="12"/>
      <c r="D111" s="12"/>
      <c r="E111" s="12"/>
      <c r="F111" s="12"/>
      <c r="G111" s="91">
        <f>SUM(G103:G110)</f>
        <v>382</v>
      </c>
      <c r="H111" s="53" t="s">
        <v>9</v>
      </c>
      <c r="I111" s="75"/>
      <c r="J111" s="9"/>
      <c r="K111" s="9"/>
      <c r="L111" s="9"/>
      <c r="M111" s="9"/>
      <c r="N111" s="8">
        <f>SUM(N103:N110)</f>
        <v>11807292.603885928</v>
      </c>
    </row>
    <row r="112" spans="1:14" ht="25.5">
      <c r="A112" s="12" t="s">
        <v>247</v>
      </c>
      <c r="B112" s="13"/>
      <c r="C112" s="12"/>
      <c r="D112" s="12"/>
      <c r="E112" s="12"/>
      <c r="F112" s="12"/>
      <c r="G112" s="57"/>
      <c r="H112" s="57"/>
      <c r="I112" s="75"/>
      <c r="J112" s="9"/>
      <c r="K112" s="9"/>
      <c r="L112" s="9">
        <v>11100</v>
      </c>
      <c r="M112" s="9"/>
      <c r="N112" s="7">
        <f>L112</f>
        <v>11100</v>
      </c>
    </row>
    <row r="113" spans="1:14" ht="25.5">
      <c r="A113" s="12" t="s">
        <v>247</v>
      </c>
      <c r="B113" s="13"/>
      <c r="C113" s="12"/>
      <c r="D113" s="12"/>
      <c r="E113" s="12"/>
      <c r="F113" s="12"/>
      <c r="G113" s="57"/>
      <c r="H113" s="57"/>
      <c r="I113" s="75"/>
      <c r="J113" s="9"/>
      <c r="K113" s="9"/>
      <c r="L113" s="9"/>
      <c r="M113" s="9">
        <v>0</v>
      </c>
      <c r="N113" s="7">
        <f>M113</f>
        <v>0</v>
      </c>
    </row>
    <row r="114" spans="1:14" ht="15">
      <c r="A114" s="10"/>
      <c r="B114" s="11"/>
      <c r="C114" s="10"/>
      <c r="D114" s="10"/>
      <c r="E114" s="10"/>
      <c r="F114" s="10"/>
      <c r="G114" s="62">
        <f>G111</f>
        <v>382</v>
      </c>
      <c r="H114" s="62"/>
      <c r="I114" s="77"/>
      <c r="J114" s="78"/>
      <c r="K114" s="78"/>
      <c r="L114" s="8">
        <f>L111+L112+L113</f>
        <v>11100</v>
      </c>
      <c r="M114" s="8">
        <f>M111+M112+M113</f>
        <v>0</v>
      </c>
      <c r="N114" s="8">
        <f>N111+N112+N113</f>
        <v>11818392.603885928</v>
      </c>
    </row>
    <row r="115" spans="1:14" ht="76.5" hidden="1" outlineLevel="1">
      <c r="A115" s="12" t="s">
        <v>247</v>
      </c>
      <c r="B115" s="13"/>
      <c r="C115" s="12"/>
      <c r="D115" s="12" t="s">
        <v>126</v>
      </c>
      <c r="E115" s="12" t="s">
        <v>40</v>
      </c>
      <c r="F115" s="12" t="s">
        <v>40</v>
      </c>
      <c r="G115" s="52" t="s">
        <v>9</v>
      </c>
      <c r="H115" s="45">
        <v>60</v>
      </c>
      <c r="I115" s="75">
        <f>'Приложение 2 НЗ'!N106</f>
        <v>6330.505075878225</v>
      </c>
      <c r="J115" s="9"/>
      <c r="K115" s="9"/>
      <c r="L115" s="9"/>
      <c r="M115" s="9"/>
      <c r="N115" s="7">
        <f>H115*I115</f>
        <v>379830.3045526935</v>
      </c>
    </row>
    <row r="116" spans="1:14" ht="38.25" hidden="1" outlineLevel="1">
      <c r="A116" s="12" t="s">
        <v>247</v>
      </c>
      <c r="B116" s="13" t="s">
        <v>81</v>
      </c>
      <c r="C116" s="12" t="s">
        <v>188</v>
      </c>
      <c r="D116" s="12" t="s">
        <v>45</v>
      </c>
      <c r="E116" s="12" t="s">
        <v>115</v>
      </c>
      <c r="F116" s="12" t="s">
        <v>40</v>
      </c>
      <c r="G116" s="52" t="s">
        <v>9</v>
      </c>
      <c r="H116" s="83">
        <v>1</v>
      </c>
      <c r="I116" s="76"/>
      <c r="J116" s="74">
        <v>80000</v>
      </c>
      <c r="K116" s="9"/>
      <c r="L116" s="9"/>
      <c r="M116" s="9"/>
      <c r="N116" s="7">
        <f>H116*J116</f>
        <v>80000</v>
      </c>
    </row>
    <row r="117" spans="1:14" ht="38.25" hidden="1" outlineLevel="1">
      <c r="A117" s="12" t="s">
        <v>247</v>
      </c>
      <c r="B117" s="13" t="s">
        <v>82</v>
      </c>
      <c r="C117" s="12" t="s">
        <v>188</v>
      </c>
      <c r="D117" s="12" t="s">
        <v>45</v>
      </c>
      <c r="E117" s="12" t="s">
        <v>114</v>
      </c>
      <c r="F117" s="12" t="s">
        <v>40</v>
      </c>
      <c r="G117" s="52" t="s">
        <v>9</v>
      </c>
      <c r="H117" s="83">
        <v>3</v>
      </c>
      <c r="I117" s="76"/>
      <c r="J117" s="74">
        <v>32300</v>
      </c>
      <c r="K117" s="9"/>
      <c r="L117" s="9"/>
      <c r="M117" s="9"/>
      <c r="N117" s="7">
        <f>H117*J117</f>
        <v>96900</v>
      </c>
    </row>
    <row r="118" spans="1:14" ht="51" hidden="1" outlineLevel="1">
      <c r="A118" s="12" t="s">
        <v>247</v>
      </c>
      <c r="B118" s="13" t="s">
        <v>185</v>
      </c>
      <c r="C118" s="12" t="s">
        <v>186</v>
      </c>
      <c r="D118" s="12" t="s">
        <v>37</v>
      </c>
      <c r="E118" s="12" t="s">
        <v>115</v>
      </c>
      <c r="F118" s="12" t="s">
        <v>40</v>
      </c>
      <c r="G118" s="52" t="s">
        <v>9</v>
      </c>
      <c r="H118" s="83">
        <v>144</v>
      </c>
      <c r="I118" s="76"/>
      <c r="J118" s="76">
        <v>7390.28</v>
      </c>
      <c r="K118" s="9"/>
      <c r="L118" s="9"/>
      <c r="M118" s="9"/>
      <c r="N118" s="7">
        <v>1064200</v>
      </c>
    </row>
    <row r="119" spans="1:14" ht="15" hidden="1" outlineLevel="1">
      <c r="A119" s="12"/>
      <c r="B119" s="13"/>
      <c r="C119" s="12"/>
      <c r="D119" s="12"/>
      <c r="E119" s="12"/>
      <c r="F119" s="12"/>
      <c r="G119" s="57"/>
      <c r="H119" s="57"/>
      <c r="I119" s="75"/>
      <c r="J119" s="9"/>
      <c r="K119" s="9"/>
      <c r="L119" s="9"/>
      <c r="M119" s="9"/>
      <c r="N119" s="8">
        <f>SUM(N115:N118)</f>
        <v>1620930.3045526934</v>
      </c>
    </row>
    <row r="120" spans="1:14" ht="15" hidden="1" outlineLevel="1">
      <c r="A120" s="10"/>
      <c r="B120" s="11"/>
      <c r="C120" s="10"/>
      <c r="D120" s="10"/>
      <c r="E120" s="10"/>
      <c r="F120" s="10"/>
      <c r="G120" s="58">
        <f>G111</f>
        <v>382</v>
      </c>
      <c r="H120" s="58"/>
      <c r="I120" s="77"/>
      <c r="J120" s="78"/>
      <c r="K120" s="78"/>
      <c r="L120" s="78"/>
      <c r="M120" s="78"/>
      <c r="N120" s="8">
        <f>N111+N119+N112+N113</f>
        <v>13439322.908438621</v>
      </c>
    </row>
    <row r="121" spans="1:14" ht="30" customHeight="1" collapsed="1">
      <c r="A121" s="12" t="s">
        <v>239</v>
      </c>
      <c r="B121" s="13" t="s">
        <v>135</v>
      </c>
      <c r="C121" s="12" t="s">
        <v>136</v>
      </c>
      <c r="D121" s="12" t="s">
        <v>49</v>
      </c>
      <c r="E121" s="12" t="s">
        <v>83</v>
      </c>
      <c r="F121" s="12" t="s">
        <v>98</v>
      </c>
      <c r="G121" s="52">
        <v>4</v>
      </c>
      <c r="H121" s="52" t="s">
        <v>9</v>
      </c>
      <c r="I121" s="75">
        <f>'Приложение 2 НЗ'!N112</f>
        <v>62064.863023325684</v>
      </c>
      <c r="J121" s="9"/>
      <c r="K121" s="9"/>
      <c r="L121" s="9"/>
      <c r="M121" s="9"/>
      <c r="N121" s="7">
        <f aca="true" t="shared" si="3" ref="N121:N168">G121*I121</f>
        <v>248259.45209330274</v>
      </c>
    </row>
    <row r="122" spans="1:14" ht="30" customHeight="1">
      <c r="A122" s="12" t="s">
        <v>239</v>
      </c>
      <c r="B122" s="13" t="s">
        <v>135</v>
      </c>
      <c r="C122" s="12" t="s">
        <v>252</v>
      </c>
      <c r="D122" s="12" t="s">
        <v>49</v>
      </c>
      <c r="E122" s="12" t="s">
        <v>83</v>
      </c>
      <c r="F122" s="12" t="s">
        <v>98</v>
      </c>
      <c r="G122" s="52">
        <v>6</v>
      </c>
      <c r="H122" s="52" t="s">
        <v>9</v>
      </c>
      <c r="I122" s="75">
        <f>'Приложение 2 НЗ'!N113</f>
        <v>23830.482724925663</v>
      </c>
      <c r="J122" s="9"/>
      <c r="K122" s="9"/>
      <c r="L122" s="9"/>
      <c r="M122" s="9"/>
      <c r="N122" s="7">
        <f t="shared" si="3"/>
        <v>142982.89634955398</v>
      </c>
    </row>
    <row r="123" spans="1:14" ht="27" customHeight="1">
      <c r="A123" s="12" t="s">
        <v>239</v>
      </c>
      <c r="B123" s="13" t="s">
        <v>55</v>
      </c>
      <c r="C123" s="12" t="s">
        <v>136</v>
      </c>
      <c r="D123" s="12" t="s">
        <v>49</v>
      </c>
      <c r="E123" s="12" t="s">
        <v>83</v>
      </c>
      <c r="F123" s="12" t="s">
        <v>116</v>
      </c>
      <c r="G123" s="52">
        <v>5</v>
      </c>
      <c r="H123" s="52" t="s">
        <v>9</v>
      </c>
      <c r="I123" s="75">
        <f>'Приложение 2 НЗ'!N114</f>
        <v>173380.77796262063</v>
      </c>
      <c r="J123" s="9"/>
      <c r="K123" s="9"/>
      <c r="L123" s="9"/>
      <c r="M123" s="9"/>
      <c r="N123" s="7">
        <f t="shared" si="3"/>
        <v>866903.8898131031</v>
      </c>
    </row>
    <row r="124" spans="1:14" ht="30" customHeight="1">
      <c r="A124" s="12" t="s">
        <v>239</v>
      </c>
      <c r="B124" s="13" t="s">
        <v>166</v>
      </c>
      <c r="C124" s="12" t="s">
        <v>136</v>
      </c>
      <c r="D124" s="12" t="s">
        <v>49</v>
      </c>
      <c r="E124" s="12" t="s">
        <v>86</v>
      </c>
      <c r="F124" s="12" t="s">
        <v>98</v>
      </c>
      <c r="G124" s="52">
        <v>6</v>
      </c>
      <c r="H124" s="52" t="s">
        <v>9</v>
      </c>
      <c r="I124" s="75">
        <f>'Приложение 2 НЗ'!N115</f>
        <v>77361.3323504957</v>
      </c>
      <c r="J124" s="9"/>
      <c r="K124" s="9"/>
      <c r="L124" s="9"/>
      <c r="M124" s="9"/>
      <c r="N124" s="7">
        <f t="shared" si="3"/>
        <v>464167.9941029742</v>
      </c>
    </row>
    <row r="125" spans="1:14" ht="30" customHeight="1">
      <c r="A125" s="12" t="s">
        <v>239</v>
      </c>
      <c r="B125" s="13" t="s">
        <v>166</v>
      </c>
      <c r="C125" s="12" t="s">
        <v>136</v>
      </c>
      <c r="D125" s="12" t="s">
        <v>49</v>
      </c>
      <c r="E125" s="12" t="s">
        <v>86</v>
      </c>
      <c r="F125" s="12" t="s">
        <v>98</v>
      </c>
      <c r="G125" s="52">
        <v>6</v>
      </c>
      <c r="H125" s="52" t="s">
        <v>9</v>
      </c>
      <c r="I125" s="75">
        <f>'Приложение 2 НЗ'!N116</f>
        <v>26382.158619295704</v>
      </c>
      <c r="J125" s="9"/>
      <c r="K125" s="9"/>
      <c r="L125" s="9"/>
      <c r="M125" s="9"/>
      <c r="N125" s="7">
        <f t="shared" si="3"/>
        <v>158292.95171577422</v>
      </c>
    </row>
    <row r="126" spans="1:14" ht="30" customHeight="1">
      <c r="A126" s="12" t="s">
        <v>239</v>
      </c>
      <c r="B126" s="13" t="s">
        <v>53</v>
      </c>
      <c r="C126" s="12" t="s">
        <v>136</v>
      </c>
      <c r="D126" s="12" t="s">
        <v>49</v>
      </c>
      <c r="E126" s="12" t="s">
        <v>86</v>
      </c>
      <c r="F126" s="12" t="s">
        <v>116</v>
      </c>
      <c r="G126" s="52">
        <v>4</v>
      </c>
      <c r="H126" s="52" t="s">
        <v>9</v>
      </c>
      <c r="I126" s="75">
        <f>'Приложение 2 НЗ'!N117</f>
        <v>237056.81940148064</v>
      </c>
      <c r="J126" s="9"/>
      <c r="K126" s="9"/>
      <c r="L126" s="9"/>
      <c r="M126" s="9"/>
      <c r="N126" s="7">
        <f t="shared" si="3"/>
        <v>948227.2776059225</v>
      </c>
    </row>
    <row r="127" spans="1:14" ht="30" customHeight="1">
      <c r="A127" s="12" t="s">
        <v>239</v>
      </c>
      <c r="B127" s="13" t="s">
        <v>170</v>
      </c>
      <c r="C127" s="12" t="s">
        <v>136</v>
      </c>
      <c r="D127" s="12" t="s">
        <v>49</v>
      </c>
      <c r="E127" s="12" t="s">
        <v>87</v>
      </c>
      <c r="F127" s="12" t="s">
        <v>98</v>
      </c>
      <c r="G127" s="52">
        <v>5</v>
      </c>
      <c r="H127" s="52" t="s">
        <v>9</v>
      </c>
      <c r="I127" s="75">
        <f>'Приложение 2 НЗ'!N118</f>
        <v>20582.729968585692</v>
      </c>
      <c r="J127" s="9"/>
      <c r="K127" s="9"/>
      <c r="L127" s="9"/>
      <c r="M127" s="9"/>
      <c r="N127" s="7">
        <f t="shared" si="3"/>
        <v>102913.64984292845</v>
      </c>
    </row>
    <row r="128" spans="1:14" ht="30" customHeight="1">
      <c r="A128" s="12" t="s">
        <v>239</v>
      </c>
      <c r="B128" s="13" t="s">
        <v>171</v>
      </c>
      <c r="C128" s="12" t="s">
        <v>136</v>
      </c>
      <c r="D128" s="12" t="s">
        <v>49</v>
      </c>
      <c r="E128" s="12" t="s">
        <v>87</v>
      </c>
      <c r="F128" s="12" t="s">
        <v>38</v>
      </c>
      <c r="G128" s="52">
        <v>2</v>
      </c>
      <c r="H128" s="52" t="s">
        <v>9</v>
      </c>
      <c r="I128" s="75">
        <f>'Приложение 2 НЗ'!N119</f>
        <v>233267.33365941574</v>
      </c>
      <c r="J128" s="9"/>
      <c r="K128" s="9"/>
      <c r="L128" s="9"/>
      <c r="M128" s="9"/>
      <c r="N128" s="7">
        <f t="shared" si="3"/>
        <v>466534.6673188315</v>
      </c>
    </row>
    <row r="129" spans="1:14" ht="30" customHeight="1">
      <c r="A129" s="12" t="s">
        <v>239</v>
      </c>
      <c r="B129" s="13" t="s">
        <v>189</v>
      </c>
      <c r="C129" s="12" t="s">
        <v>136</v>
      </c>
      <c r="D129" s="12" t="s">
        <v>49</v>
      </c>
      <c r="E129" s="12" t="s">
        <v>102</v>
      </c>
      <c r="F129" s="12" t="s">
        <v>98</v>
      </c>
      <c r="G129" s="52">
        <v>2</v>
      </c>
      <c r="H129" s="52" t="s">
        <v>9</v>
      </c>
      <c r="I129" s="75">
        <f>'Приложение 2 НЗ'!N120</f>
        <v>73054.01304472069</v>
      </c>
      <c r="J129" s="9"/>
      <c r="K129" s="9"/>
      <c r="L129" s="9"/>
      <c r="M129" s="9"/>
      <c r="N129" s="7">
        <f t="shared" si="3"/>
        <v>146108.02608944138</v>
      </c>
    </row>
    <row r="130" spans="1:14" ht="30" customHeight="1">
      <c r="A130" s="12" t="s">
        <v>239</v>
      </c>
      <c r="B130" s="13" t="s">
        <v>189</v>
      </c>
      <c r="C130" s="12" t="s">
        <v>136</v>
      </c>
      <c r="D130" s="12" t="s">
        <v>49</v>
      </c>
      <c r="E130" s="12" t="s">
        <v>102</v>
      </c>
      <c r="F130" s="12" t="s">
        <v>98</v>
      </c>
      <c r="G130" s="52">
        <v>10</v>
      </c>
      <c r="H130" s="52" t="s">
        <v>9</v>
      </c>
      <c r="I130" s="75">
        <f>'Приложение 2 НЗ'!N121</f>
        <v>22074.839313520708</v>
      </c>
      <c r="J130" s="9"/>
      <c r="K130" s="9"/>
      <c r="L130" s="9"/>
      <c r="M130" s="9"/>
      <c r="N130" s="7">
        <f t="shared" si="3"/>
        <v>220748.39313520706</v>
      </c>
    </row>
    <row r="131" spans="1:14" ht="30" customHeight="1">
      <c r="A131" s="12" t="s">
        <v>239</v>
      </c>
      <c r="B131" s="13" t="s">
        <v>60</v>
      </c>
      <c r="C131" s="12" t="s">
        <v>136</v>
      </c>
      <c r="D131" s="12" t="s">
        <v>49</v>
      </c>
      <c r="E131" s="12" t="s">
        <v>102</v>
      </c>
      <c r="F131" s="12" t="s">
        <v>116</v>
      </c>
      <c r="G131" s="52">
        <v>7</v>
      </c>
      <c r="H131" s="52" t="s">
        <v>9</v>
      </c>
      <c r="I131" s="75">
        <f>'Приложение 2 НЗ'!N122</f>
        <v>58492.72258247572</v>
      </c>
      <c r="J131" s="9"/>
      <c r="K131" s="9"/>
      <c r="L131" s="9"/>
      <c r="M131" s="9"/>
      <c r="N131" s="7">
        <f t="shared" si="3"/>
        <v>409449.05807733</v>
      </c>
    </row>
    <row r="132" spans="1:14" ht="30" customHeight="1">
      <c r="A132" s="12" t="s">
        <v>239</v>
      </c>
      <c r="B132" s="13" t="s">
        <v>50</v>
      </c>
      <c r="C132" s="12" t="s">
        <v>136</v>
      </c>
      <c r="D132" s="12" t="s">
        <v>49</v>
      </c>
      <c r="E132" s="12" t="s">
        <v>102</v>
      </c>
      <c r="F132" s="12" t="s">
        <v>39</v>
      </c>
      <c r="G132" s="52">
        <v>2</v>
      </c>
      <c r="H132" s="52" t="s">
        <v>9</v>
      </c>
      <c r="I132" s="75">
        <f>'Приложение 2 НЗ'!N123</f>
        <v>487783.1717483107</v>
      </c>
      <c r="J132" s="9"/>
      <c r="K132" s="9"/>
      <c r="L132" s="9"/>
      <c r="M132" s="9"/>
      <c r="N132" s="7">
        <f t="shared" si="3"/>
        <v>975566.3434966214</v>
      </c>
    </row>
    <row r="133" spans="1:14" ht="30" customHeight="1">
      <c r="A133" s="12" t="s">
        <v>239</v>
      </c>
      <c r="B133" s="13" t="s">
        <v>50</v>
      </c>
      <c r="C133" s="12" t="s">
        <v>136</v>
      </c>
      <c r="D133" s="12" t="s">
        <v>49</v>
      </c>
      <c r="E133" s="12" t="s">
        <v>102</v>
      </c>
      <c r="F133" s="12" t="s">
        <v>39</v>
      </c>
      <c r="G133" s="52">
        <v>2</v>
      </c>
      <c r="H133" s="52" t="s">
        <v>9</v>
      </c>
      <c r="I133" s="75">
        <f>'Приложение 2 НЗ'!N124</f>
        <v>255827.9312713507</v>
      </c>
      <c r="J133" s="9"/>
      <c r="K133" s="9"/>
      <c r="L133" s="9"/>
      <c r="M133" s="9"/>
      <c r="N133" s="7">
        <f t="shared" si="3"/>
        <v>511655.8625427014</v>
      </c>
    </row>
    <row r="134" spans="1:14" ht="30" customHeight="1">
      <c r="A134" s="12" t="s">
        <v>239</v>
      </c>
      <c r="B134" s="13" t="s">
        <v>191</v>
      </c>
      <c r="C134" s="12" t="s">
        <v>136</v>
      </c>
      <c r="D134" s="12" t="s">
        <v>49</v>
      </c>
      <c r="E134" s="12" t="s">
        <v>100</v>
      </c>
      <c r="F134" s="12" t="s">
        <v>98</v>
      </c>
      <c r="G134" s="52">
        <v>5</v>
      </c>
      <c r="H134" s="52" t="s">
        <v>9</v>
      </c>
      <c r="I134" s="75">
        <f>'Приложение 2 НЗ'!N125</f>
        <v>17800.22273830718</v>
      </c>
      <c r="J134" s="9"/>
      <c r="K134" s="9"/>
      <c r="L134" s="9"/>
      <c r="M134" s="9"/>
      <c r="N134" s="7">
        <f t="shared" si="3"/>
        <v>89001.1136915359</v>
      </c>
    </row>
    <row r="135" spans="1:14" ht="30" customHeight="1">
      <c r="A135" s="12" t="s">
        <v>239</v>
      </c>
      <c r="B135" s="13" t="s">
        <v>191</v>
      </c>
      <c r="C135" s="12" t="s">
        <v>136</v>
      </c>
      <c r="D135" s="12" t="s">
        <v>49</v>
      </c>
      <c r="E135" s="12" t="s">
        <v>100</v>
      </c>
      <c r="F135" s="12" t="s">
        <v>98</v>
      </c>
      <c r="G135" s="52">
        <v>5</v>
      </c>
      <c r="H135" s="52" t="s">
        <v>9</v>
      </c>
      <c r="I135" s="75">
        <f>'Приложение 2 НЗ'!N126</f>
        <v>21623.66076814718</v>
      </c>
      <c r="J135" s="9"/>
      <c r="K135" s="9"/>
      <c r="L135" s="9"/>
      <c r="M135" s="9"/>
      <c r="N135" s="7">
        <f t="shared" si="3"/>
        <v>108118.3038407359</v>
      </c>
    </row>
    <row r="136" spans="1:14" ht="30" customHeight="1">
      <c r="A136" s="12" t="s">
        <v>239</v>
      </c>
      <c r="B136" s="13" t="s">
        <v>56</v>
      </c>
      <c r="C136" s="12" t="s">
        <v>136</v>
      </c>
      <c r="D136" s="12" t="s">
        <v>49</v>
      </c>
      <c r="E136" s="12" t="s">
        <v>100</v>
      </c>
      <c r="F136" s="12" t="s">
        <v>116</v>
      </c>
      <c r="G136" s="52">
        <v>2</v>
      </c>
      <c r="H136" s="52" t="s">
        <v>9</v>
      </c>
      <c r="I136" s="75">
        <f>'Приложение 2 НЗ'!N127</f>
        <v>185351.07610818915</v>
      </c>
      <c r="J136" s="9"/>
      <c r="K136" s="9"/>
      <c r="L136" s="9"/>
      <c r="M136" s="9"/>
      <c r="N136" s="7">
        <f t="shared" si="3"/>
        <v>370702.1522163783</v>
      </c>
    </row>
    <row r="137" spans="1:14" ht="30" customHeight="1">
      <c r="A137" s="12" t="s">
        <v>239</v>
      </c>
      <c r="B137" s="13" t="s">
        <v>56</v>
      </c>
      <c r="C137" s="12" t="s">
        <v>136</v>
      </c>
      <c r="D137" s="12" t="s">
        <v>49</v>
      </c>
      <c r="E137" s="12" t="s">
        <v>100</v>
      </c>
      <c r="F137" s="12" t="s">
        <v>116</v>
      </c>
      <c r="G137" s="52">
        <v>2</v>
      </c>
      <c r="H137" s="52" t="s">
        <v>9</v>
      </c>
      <c r="I137" s="75">
        <f>'Приложение 2 НЗ'!N128</f>
        <v>51530.745063789196</v>
      </c>
      <c r="J137" s="9"/>
      <c r="K137" s="9"/>
      <c r="L137" s="9"/>
      <c r="M137" s="9"/>
      <c r="N137" s="7">
        <f t="shared" si="3"/>
        <v>103061.49012757839</v>
      </c>
    </row>
    <row r="138" spans="1:14" ht="30" customHeight="1">
      <c r="A138" s="12" t="s">
        <v>239</v>
      </c>
      <c r="B138" s="13" t="s">
        <v>56</v>
      </c>
      <c r="C138" s="12" t="s">
        <v>136</v>
      </c>
      <c r="D138" s="12" t="s">
        <v>49</v>
      </c>
      <c r="E138" s="12" t="s">
        <v>100</v>
      </c>
      <c r="F138" s="12" t="s">
        <v>116</v>
      </c>
      <c r="G138" s="52">
        <v>2</v>
      </c>
      <c r="H138" s="52" t="s">
        <v>9</v>
      </c>
      <c r="I138" s="75">
        <f>'Приложение 2 НЗ'!N129</f>
        <v>62682.439317489116</v>
      </c>
      <c r="J138" s="9"/>
      <c r="K138" s="9"/>
      <c r="L138" s="9"/>
      <c r="M138" s="9"/>
      <c r="N138" s="7">
        <f t="shared" si="3"/>
        <v>125364.87863497823</v>
      </c>
    </row>
    <row r="139" spans="1:14" ht="30" customHeight="1">
      <c r="A139" s="12" t="s">
        <v>239</v>
      </c>
      <c r="B139" s="13" t="s">
        <v>192</v>
      </c>
      <c r="C139" s="12" t="s">
        <v>136</v>
      </c>
      <c r="D139" s="12" t="s">
        <v>49</v>
      </c>
      <c r="E139" s="12" t="s">
        <v>89</v>
      </c>
      <c r="F139" s="12" t="s">
        <v>98</v>
      </c>
      <c r="G139" s="52">
        <v>28</v>
      </c>
      <c r="H139" s="52" t="s">
        <v>9</v>
      </c>
      <c r="I139" s="75">
        <f>'Приложение 2 НЗ'!N130</f>
        <v>20803.4797952357</v>
      </c>
      <c r="J139" s="9"/>
      <c r="K139" s="9"/>
      <c r="L139" s="9"/>
      <c r="M139" s="9"/>
      <c r="N139" s="7">
        <f t="shared" si="3"/>
        <v>582497.4342665996</v>
      </c>
    </row>
    <row r="140" spans="1:14" ht="30" customHeight="1">
      <c r="A140" s="12" t="s">
        <v>239</v>
      </c>
      <c r="B140" s="13" t="s">
        <v>192</v>
      </c>
      <c r="C140" s="12" t="s">
        <v>136</v>
      </c>
      <c r="D140" s="12" t="s">
        <v>49</v>
      </c>
      <c r="E140" s="12" t="s">
        <v>89</v>
      </c>
      <c r="F140" s="12" t="s">
        <v>98</v>
      </c>
      <c r="G140" s="52">
        <v>5</v>
      </c>
      <c r="H140" s="52" t="s">
        <v>9</v>
      </c>
      <c r="I140" s="75">
        <f>'Приложение 2 НЗ'!N131</f>
        <v>25264.1574967157</v>
      </c>
      <c r="J140" s="9"/>
      <c r="K140" s="9"/>
      <c r="L140" s="9"/>
      <c r="M140" s="9"/>
      <c r="N140" s="7">
        <f t="shared" si="3"/>
        <v>126320.78748357849</v>
      </c>
    </row>
    <row r="141" spans="1:14" ht="30" customHeight="1">
      <c r="A141" s="12" t="s">
        <v>239</v>
      </c>
      <c r="B141" s="13" t="s">
        <v>61</v>
      </c>
      <c r="C141" s="12" t="s">
        <v>136</v>
      </c>
      <c r="D141" s="12" t="s">
        <v>49</v>
      </c>
      <c r="E141" s="12" t="s">
        <v>89</v>
      </c>
      <c r="F141" s="12" t="s">
        <v>116</v>
      </c>
      <c r="G141" s="52">
        <v>7</v>
      </c>
      <c r="H141" s="52" t="s">
        <v>9</v>
      </c>
      <c r="I141" s="75">
        <f>'Приложение 2 НЗ'!N132</f>
        <v>53734.813772815745</v>
      </c>
      <c r="J141" s="9"/>
      <c r="K141" s="9"/>
      <c r="L141" s="9"/>
      <c r="M141" s="9"/>
      <c r="N141" s="7">
        <f t="shared" si="3"/>
        <v>376143.6964097102</v>
      </c>
    </row>
    <row r="142" spans="1:14" ht="30" customHeight="1">
      <c r="A142" s="12" t="s">
        <v>239</v>
      </c>
      <c r="B142" s="13" t="s">
        <v>61</v>
      </c>
      <c r="C142" s="12" t="s">
        <v>136</v>
      </c>
      <c r="D142" s="12" t="s">
        <v>49</v>
      </c>
      <c r="E142" s="12" t="s">
        <v>89</v>
      </c>
      <c r="F142" s="12" t="s">
        <v>116</v>
      </c>
      <c r="G142" s="52">
        <v>5</v>
      </c>
      <c r="H142" s="52" t="s">
        <v>9</v>
      </c>
      <c r="I142" s="75">
        <f>'Приложение 2 НЗ'!N133</f>
        <v>64886.50802651569</v>
      </c>
      <c r="J142" s="9"/>
      <c r="K142" s="9"/>
      <c r="L142" s="9"/>
      <c r="M142" s="9"/>
      <c r="N142" s="7">
        <f t="shared" si="3"/>
        <v>324432.54013257846</v>
      </c>
    </row>
    <row r="143" spans="1:14" ht="30" customHeight="1">
      <c r="A143" s="12" t="s">
        <v>239</v>
      </c>
      <c r="B143" s="13" t="s">
        <v>216</v>
      </c>
      <c r="C143" s="12" t="s">
        <v>136</v>
      </c>
      <c r="D143" s="12" t="s">
        <v>49</v>
      </c>
      <c r="E143" s="12" t="s">
        <v>217</v>
      </c>
      <c r="F143" s="12" t="s">
        <v>39</v>
      </c>
      <c r="G143" s="45">
        <v>1</v>
      </c>
      <c r="H143" s="52" t="s">
        <v>9</v>
      </c>
      <c r="I143" s="75">
        <f>'Приложение 2 НЗ'!N134</f>
        <v>581514.5894871397</v>
      </c>
      <c r="J143" s="9"/>
      <c r="K143" s="9"/>
      <c r="L143" s="9"/>
      <c r="M143" s="9"/>
      <c r="N143" s="7">
        <f t="shared" si="3"/>
        <v>581514.5894871397</v>
      </c>
    </row>
    <row r="144" spans="1:14" ht="30" customHeight="1">
      <c r="A144" s="12" t="s">
        <v>239</v>
      </c>
      <c r="B144" s="13" t="s">
        <v>223</v>
      </c>
      <c r="C144" s="12" t="s">
        <v>136</v>
      </c>
      <c r="D144" s="12" t="s">
        <v>49</v>
      </c>
      <c r="E144" s="12" t="s">
        <v>224</v>
      </c>
      <c r="F144" s="12" t="s">
        <v>98</v>
      </c>
      <c r="G144" s="45">
        <v>4</v>
      </c>
      <c r="H144" s="52" t="s">
        <v>9</v>
      </c>
      <c r="I144" s="75">
        <f>'Приложение 2 НЗ'!N135</f>
        <v>40800.45141206392</v>
      </c>
      <c r="J144" s="9"/>
      <c r="K144" s="9"/>
      <c r="L144" s="9"/>
      <c r="M144" s="9"/>
      <c r="N144" s="7">
        <f t="shared" si="3"/>
        <v>163201.8056482557</v>
      </c>
    </row>
    <row r="145" spans="1:14" ht="30" customHeight="1">
      <c r="A145" s="12" t="s">
        <v>239</v>
      </c>
      <c r="B145" s="13" t="s">
        <v>225</v>
      </c>
      <c r="C145" s="12" t="s">
        <v>136</v>
      </c>
      <c r="D145" s="12" t="s">
        <v>49</v>
      </c>
      <c r="E145" s="12" t="s">
        <v>224</v>
      </c>
      <c r="F145" s="12" t="s">
        <v>38</v>
      </c>
      <c r="G145" s="45">
        <v>2</v>
      </c>
      <c r="H145" s="52" t="s">
        <v>9</v>
      </c>
      <c r="I145" s="75">
        <f>'Приложение 2 НЗ'!N136</f>
        <v>243627.6690802618</v>
      </c>
      <c r="J145" s="9"/>
      <c r="K145" s="9"/>
      <c r="L145" s="9"/>
      <c r="M145" s="9"/>
      <c r="N145" s="7">
        <f t="shared" si="3"/>
        <v>487255.3381605236</v>
      </c>
    </row>
    <row r="146" spans="1:14" ht="30" customHeight="1">
      <c r="A146" s="12" t="s">
        <v>239</v>
      </c>
      <c r="B146" s="13" t="s">
        <v>154</v>
      </c>
      <c r="C146" s="12" t="s">
        <v>152</v>
      </c>
      <c r="D146" s="12" t="s">
        <v>47</v>
      </c>
      <c r="E146" s="12" t="s">
        <v>153</v>
      </c>
      <c r="F146" s="12" t="s">
        <v>116</v>
      </c>
      <c r="G146" s="52">
        <v>5</v>
      </c>
      <c r="H146" s="52" t="s">
        <v>9</v>
      </c>
      <c r="I146" s="75">
        <f>'Приложение 2 НЗ'!N137</f>
        <v>34243.077525165754</v>
      </c>
      <c r="J146" s="9"/>
      <c r="K146" s="9"/>
      <c r="L146" s="9"/>
      <c r="M146" s="9"/>
      <c r="N146" s="7">
        <f t="shared" si="3"/>
        <v>171215.38762582876</v>
      </c>
    </row>
    <row r="147" spans="1:14" ht="30" customHeight="1">
      <c r="A147" s="12" t="s">
        <v>239</v>
      </c>
      <c r="B147" s="13" t="s">
        <v>155</v>
      </c>
      <c r="C147" s="12" t="s">
        <v>152</v>
      </c>
      <c r="D147" s="12" t="s">
        <v>47</v>
      </c>
      <c r="E147" s="12" t="s">
        <v>153</v>
      </c>
      <c r="F147" s="12" t="s">
        <v>39</v>
      </c>
      <c r="G147" s="52">
        <v>2</v>
      </c>
      <c r="H147" s="52" t="s">
        <v>9</v>
      </c>
      <c r="I147" s="75">
        <f>'Приложение 2 НЗ'!N138</f>
        <v>221012.61677341574</v>
      </c>
      <c r="J147" s="9"/>
      <c r="K147" s="9"/>
      <c r="L147" s="9"/>
      <c r="M147" s="9"/>
      <c r="N147" s="7">
        <f t="shared" si="3"/>
        <v>442025.23354683147</v>
      </c>
    </row>
    <row r="148" spans="1:14" ht="30" customHeight="1">
      <c r="A148" s="12" t="s">
        <v>239</v>
      </c>
      <c r="B148" s="13" t="s">
        <v>178</v>
      </c>
      <c r="C148" s="12" t="s">
        <v>152</v>
      </c>
      <c r="D148" s="12" t="s">
        <v>47</v>
      </c>
      <c r="E148" s="12" t="s">
        <v>87</v>
      </c>
      <c r="F148" s="12" t="s">
        <v>116</v>
      </c>
      <c r="G148" s="52">
        <v>6</v>
      </c>
      <c r="H148" s="52" t="s">
        <v>9</v>
      </c>
      <c r="I148" s="75">
        <f>'Приложение 2 НЗ'!N139</f>
        <v>47765.65851943368</v>
      </c>
      <c r="J148" s="9"/>
      <c r="K148" s="9"/>
      <c r="L148" s="9"/>
      <c r="M148" s="9"/>
      <c r="N148" s="7">
        <f t="shared" si="3"/>
        <v>286593.95111660205</v>
      </c>
    </row>
    <row r="149" spans="1:14" ht="30" customHeight="1">
      <c r="A149" s="12" t="s">
        <v>239</v>
      </c>
      <c r="B149" s="13" t="s">
        <v>193</v>
      </c>
      <c r="C149" s="12" t="s">
        <v>152</v>
      </c>
      <c r="D149" s="12" t="s">
        <v>47</v>
      </c>
      <c r="E149" s="12" t="s">
        <v>89</v>
      </c>
      <c r="F149" s="12" t="s">
        <v>98</v>
      </c>
      <c r="G149" s="52">
        <v>7</v>
      </c>
      <c r="H149" s="52" t="s">
        <v>9</v>
      </c>
      <c r="I149" s="75">
        <f>'Приложение 2 НЗ'!N140</f>
        <v>24686.51411996571</v>
      </c>
      <c r="J149" s="9"/>
      <c r="K149" s="9"/>
      <c r="L149" s="9"/>
      <c r="M149" s="9"/>
      <c r="N149" s="7">
        <f t="shared" si="3"/>
        <v>172805.59883975994</v>
      </c>
    </row>
    <row r="150" spans="1:15" ht="30" customHeight="1">
      <c r="A150" s="12" t="s">
        <v>239</v>
      </c>
      <c r="B150" s="13" t="s">
        <v>46</v>
      </c>
      <c r="C150" s="12" t="s">
        <v>152</v>
      </c>
      <c r="D150" s="12" t="s">
        <v>47</v>
      </c>
      <c r="E150" s="12" t="s">
        <v>89</v>
      </c>
      <c r="F150" s="12" t="s">
        <v>116</v>
      </c>
      <c r="G150" s="52">
        <v>7</v>
      </c>
      <c r="H150" s="52" t="s">
        <v>9</v>
      </c>
      <c r="I150" s="75">
        <f>'Приложение 2 НЗ'!N141</f>
        <v>49603.16160793366</v>
      </c>
      <c r="J150" s="9"/>
      <c r="K150" s="9"/>
      <c r="L150" s="9"/>
      <c r="M150" s="9"/>
      <c r="N150" s="7">
        <f t="shared" si="3"/>
        <v>347222.13125553564</v>
      </c>
      <c r="O150" s="4"/>
    </row>
    <row r="151" spans="1:15" ht="30" customHeight="1">
      <c r="A151" s="12" t="s">
        <v>239</v>
      </c>
      <c r="B151" s="13" t="s">
        <v>194</v>
      </c>
      <c r="C151" s="12" t="s">
        <v>152</v>
      </c>
      <c r="D151" s="12" t="s">
        <v>47</v>
      </c>
      <c r="E151" s="12" t="s">
        <v>89</v>
      </c>
      <c r="F151" s="12" t="s">
        <v>38</v>
      </c>
      <c r="G151" s="45">
        <v>3</v>
      </c>
      <c r="H151" s="52" t="s">
        <v>9</v>
      </c>
      <c r="I151" s="75">
        <f>'Приложение 2 НЗ'!N142</f>
        <v>157342.82123506576</v>
      </c>
      <c r="J151" s="9"/>
      <c r="K151" s="9"/>
      <c r="L151" s="9"/>
      <c r="M151" s="9"/>
      <c r="N151" s="7">
        <f t="shared" si="3"/>
        <v>472028.46370519727</v>
      </c>
      <c r="O151" s="4"/>
    </row>
    <row r="152" spans="1:15" ht="30" customHeight="1">
      <c r="A152" s="12" t="s">
        <v>239</v>
      </c>
      <c r="B152" s="13" t="s">
        <v>226</v>
      </c>
      <c r="C152" s="12" t="s">
        <v>152</v>
      </c>
      <c r="D152" s="12" t="s">
        <v>47</v>
      </c>
      <c r="E152" s="12" t="s">
        <v>227</v>
      </c>
      <c r="F152" s="12" t="s">
        <v>98</v>
      </c>
      <c r="G152" s="45">
        <v>8</v>
      </c>
      <c r="H152" s="52" t="s">
        <v>9</v>
      </c>
      <c r="I152" s="75">
        <f>'Приложение 2 НЗ'!N143</f>
        <v>15872.58936437169</v>
      </c>
      <c r="J152" s="9"/>
      <c r="K152" s="9"/>
      <c r="L152" s="9"/>
      <c r="M152" s="9"/>
      <c r="N152" s="7">
        <f t="shared" si="3"/>
        <v>126980.71491497352</v>
      </c>
      <c r="O152" s="4"/>
    </row>
    <row r="153" spans="1:15" ht="30" customHeight="1">
      <c r="A153" s="12" t="s">
        <v>239</v>
      </c>
      <c r="B153" s="13" t="s">
        <v>233</v>
      </c>
      <c r="C153" s="12" t="s">
        <v>152</v>
      </c>
      <c r="D153" s="12" t="s">
        <v>47</v>
      </c>
      <c r="E153" s="12" t="s">
        <v>265</v>
      </c>
      <c r="F153" s="12" t="s">
        <v>98</v>
      </c>
      <c r="G153" s="45">
        <v>10</v>
      </c>
      <c r="H153" s="52" t="s">
        <v>9</v>
      </c>
      <c r="I153" s="75">
        <f>'Приложение 2 НЗ'!N144</f>
        <v>10367.040129675692</v>
      </c>
      <c r="J153" s="9"/>
      <c r="K153" s="9"/>
      <c r="L153" s="9"/>
      <c r="M153" s="9"/>
      <c r="N153" s="7">
        <f t="shared" si="3"/>
        <v>103670.40129675691</v>
      </c>
      <c r="O153" s="4"/>
    </row>
    <row r="154" spans="1:15" ht="51">
      <c r="A154" s="12" t="s">
        <v>239</v>
      </c>
      <c r="B154" s="13" t="s">
        <v>173</v>
      </c>
      <c r="C154" s="12" t="s">
        <v>174</v>
      </c>
      <c r="D154" s="12" t="s">
        <v>52</v>
      </c>
      <c r="E154" s="12" t="s">
        <v>87</v>
      </c>
      <c r="F154" s="12" t="s">
        <v>98</v>
      </c>
      <c r="G154" s="53">
        <v>22</v>
      </c>
      <c r="H154" s="52" t="s">
        <v>9</v>
      </c>
      <c r="I154" s="75">
        <f>'Приложение 2 НЗ'!N145</f>
        <v>19974.923508025688</v>
      </c>
      <c r="J154" s="9"/>
      <c r="K154" s="9"/>
      <c r="L154" s="9"/>
      <c r="M154" s="9"/>
      <c r="N154" s="7">
        <f t="shared" si="3"/>
        <v>439448.3171765651</v>
      </c>
      <c r="O154" s="4"/>
    </row>
    <row r="155" spans="1:15" ht="51">
      <c r="A155" s="12" t="s">
        <v>239</v>
      </c>
      <c r="B155" s="13" t="s">
        <v>58</v>
      </c>
      <c r="C155" s="12" t="s">
        <v>174</v>
      </c>
      <c r="D155" s="12" t="s">
        <v>52</v>
      </c>
      <c r="E155" s="12" t="s">
        <v>87</v>
      </c>
      <c r="F155" s="12" t="s">
        <v>116</v>
      </c>
      <c r="G155" s="52">
        <v>17</v>
      </c>
      <c r="H155" s="52" t="s">
        <v>9</v>
      </c>
      <c r="I155" s="75">
        <f>'Приложение 2 НЗ'!N146</f>
        <v>62639.61758918572</v>
      </c>
      <c r="J155" s="9"/>
      <c r="K155" s="9"/>
      <c r="L155" s="9"/>
      <c r="M155" s="9"/>
      <c r="N155" s="7">
        <f t="shared" si="3"/>
        <v>1064873.4990161574</v>
      </c>
      <c r="O155" s="4"/>
    </row>
    <row r="156" spans="1:15" ht="51">
      <c r="A156" s="12" t="s">
        <v>239</v>
      </c>
      <c r="B156" s="13" t="s">
        <v>177</v>
      </c>
      <c r="C156" s="12" t="s">
        <v>174</v>
      </c>
      <c r="D156" s="12" t="s">
        <v>52</v>
      </c>
      <c r="E156" s="12" t="s">
        <v>87</v>
      </c>
      <c r="F156" s="12" t="s">
        <v>38</v>
      </c>
      <c r="G156" s="52">
        <v>5</v>
      </c>
      <c r="H156" s="52" t="s">
        <v>9</v>
      </c>
      <c r="I156" s="75">
        <f>'Приложение 2 НЗ'!N147</f>
        <v>214990.76153742557</v>
      </c>
      <c r="J156" s="9"/>
      <c r="K156" s="9"/>
      <c r="L156" s="9"/>
      <c r="M156" s="9"/>
      <c r="N156" s="7">
        <f t="shared" si="3"/>
        <v>1074953.807687128</v>
      </c>
      <c r="O156" s="4"/>
    </row>
    <row r="157" spans="1:14" ht="51">
      <c r="A157" s="12" t="s">
        <v>239</v>
      </c>
      <c r="B157" s="13" t="s">
        <v>190</v>
      </c>
      <c r="C157" s="12" t="s">
        <v>174</v>
      </c>
      <c r="D157" s="12" t="s">
        <v>52</v>
      </c>
      <c r="E157" s="12" t="s">
        <v>102</v>
      </c>
      <c r="F157" s="12" t="s">
        <v>98</v>
      </c>
      <c r="G157" s="52">
        <v>8</v>
      </c>
      <c r="H157" s="52" t="s">
        <v>9</v>
      </c>
      <c r="I157" s="75">
        <f>'Приложение 2 НЗ'!N148</f>
        <v>21825.442629685684</v>
      </c>
      <c r="J157" s="9"/>
      <c r="K157" s="9"/>
      <c r="L157" s="9"/>
      <c r="M157" s="9"/>
      <c r="N157" s="7">
        <f t="shared" si="3"/>
        <v>174603.54103748547</v>
      </c>
    </row>
    <row r="158" spans="1:14" ht="51">
      <c r="A158" s="12" t="s">
        <v>239</v>
      </c>
      <c r="B158" s="13" t="s">
        <v>190</v>
      </c>
      <c r="C158" s="12" t="s">
        <v>174</v>
      </c>
      <c r="D158" s="12" t="s">
        <v>52</v>
      </c>
      <c r="E158" s="12" t="s">
        <v>102</v>
      </c>
      <c r="F158" s="12" t="s">
        <v>98</v>
      </c>
      <c r="G158" s="52">
        <v>8</v>
      </c>
      <c r="H158" s="52" t="s">
        <v>9</v>
      </c>
      <c r="I158" s="75">
        <f>'Приложение 2 НЗ'!N149</f>
        <v>26923.360002805683</v>
      </c>
      <c r="J158" s="9"/>
      <c r="K158" s="9"/>
      <c r="L158" s="9"/>
      <c r="M158" s="9"/>
      <c r="N158" s="7">
        <f t="shared" si="3"/>
        <v>215386.88002244546</v>
      </c>
    </row>
    <row r="159" spans="1:14" ht="51">
      <c r="A159" s="12" t="s">
        <v>239</v>
      </c>
      <c r="B159" s="13" t="s">
        <v>201</v>
      </c>
      <c r="C159" s="12" t="s">
        <v>174</v>
      </c>
      <c r="D159" s="12" t="s">
        <v>52</v>
      </c>
      <c r="E159" s="12" t="s">
        <v>89</v>
      </c>
      <c r="F159" s="12" t="s">
        <v>98</v>
      </c>
      <c r="G159" s="45">
        <v>16</v>
      </c>
      <c r="H159" s="52" t="s">
        <v>9</v>
      </c>
      <c r="I159" s="75">
        <f>'Приложение 2 НЗ'!N150</f>
        <v>20120.81034998569</v>
      </c>
      <c r="J159" s="9"/>
      <c r="K159" s="9"/>
      <c r="L159" s="9"/>
      <c r="M159" s="9"/>
      <c r="N159" s="7">
        <f t="shared" si="3"/>
        <v>321932.96559977107</v>
      </c>
    </row>
    <row r="160" spans="1:14" ht="51">
      <c r="A160" s="12" t="s">
        <v>239</v>
      </c>
      <c r="B160" s="13" t="s">
        <v>54</v>
      </c>
      <c r="C160" s="12" t="s">
        <v>174</v>
      </c>
      <c r="D160" s="12" t="s">
        <v>52</v>
      </c>
      <c r="E160" s="12" t="s">
        <v>89</v>
      </c>
      <c r="F160" s="12" t="s">
        <v>116</v>
      </c>
      <c r="G160" s="45">
        <v>9</v>
      </c>
      <c r="H160" s="52" t="s">
        <v>9</v>
      </c>
      <c r="I160" s="75">
        <f>'Приложение 2 НЗ'!N151</f>
        <v>50960.6361277456</v>
      </c>
      <c r="J160" s="9"/>
      <c r="K160" s="9"/>
      <c r="L160" s="9"/>
      <c r="M160" s="9"/>
      <c r="N160" s="7">
        <f t="shared" si="3"/>
        <v>458645.72514971043</v>
      </c>
    </row>
    <row r="161" spans="1:14" ht="30" customHeight="1">
      <c r="A161" s="12" t="s">
        <v>239</v>
      </c>
      <c r="B161" s="13" t="s">
        <v>147</v>
      </c>
      <c r="C161" s="12" t="s">
        <v>148</v>
      </c>
      <c r="D161" s="12" t="s">
        <v>48</v>
      </c>
      <c r="E161" s="12" t="s">
        <v>101</v>
      </c>
      <c r="F161" s="12" t="s">
        <v>98</v>
      </c>
      <c r="G161" s="52">
        <v>14</v>
      </c>
      <c r="H161" s="52" t="s">
        <v>9</v>
      </c>
      <c r="I161" s="75">
        <f>'Приложение 2 НЗ'!N152</f>
        <v>22209.2364626457</v>
      </c>
      <c r="J161" s="9"/>
      <c r="K161" s="9"/>
      <c r="L161" s="9"/>
      <c r="M161" s="9"/>
      <c r="N161" s="7">
        <f t="shared" si="3"/>
        <v>310929.3104770398</v>
      </c>
    </row>
    <row r="162" spans="1:14" ht="30" customHeight="1">
      <c r="A162" s="12" t="s">
        <v>239</v>
      </c>
      <c r="B162" s="13" t="s">
        <v>59</v>
      </c>
      <c r="C162" s="12" t="s">
        <v>148</v>
      </c>
      <c r="D162" s="12" t="s">
        <v>48</v>
      </c>
      <c r="E162" s="12" t="s">
        <v>101</v>
      </c>
      <c r="F162" s="12" t="s">
        <v>116</v>
      </c>
      <c r="G162" s="52">
        <v>5</v>
      </c>
      <c r="H162" s="52" t="s">
        <v>9</v>
      </c>
      <c r="I162" s="75">
        <f>'Приложение 2 НЗ'!N153</f>
        <v>58009.401025550695</v>
      </c>
      <c r="J162" s="9"/>
      <c r="K162" s="9"/>
      <c r="L162" s="9"/>
      <c r="M162" s="9"/>
      <c r="N162" s="7">
        <f t="shared" si="3"/>
        <v>290047.0051277535</v>
      </c>
    </row>
    <row r="163" spans="1:14" ht="30" customHeight="1">
      <c r="A163" s="12" t="s">
        <v>239</v>
      </c>
      <c r="B163" s="13" t="s">
        <v>162</v>
      </c>
      <c r="C163" s="12" t="s">
        <v>148</v>
      </c>
      <c r="D163" s="12" t="s">
        <v>48</v>
      </c>
      <c r="E163" s="12" t="s">
        <v>85</v>
      </c>
      <c r="F163" s="12" t="s">
        <v>98</v>
      </c>
      <c r="G163" s="52">
        <v>16</v>
      </c>
      <c r="H163" s="52" t="s">
        <v>9</v>
      </c>
      <c r="I163" s="75">
        <f>'Приложение 2 НЗ'!N154</f>
        <v>17736.17351360568</v>
      </c>
      <c r="J163" s="9"/>
      <c r="K163" s="9"/>
      <c r="L163" s="9"/>
      <c r="M163" s="9"/>
      <c r="N163" s="7">
        <f t="shared" si="3"/>
        <v>283778.7762176909</v>
      </c>
    </row>
    <row r="164" spans="1:14" ht="30" customHeight="1">
      <c r="A164" s="12" t="s">
        <v>239</v>
      </c>
      <c r="B164" s="13" t="s">
        <v>180</v>
      </c>
      <c r="C164" s="12" t="s">
        <v>148</v>
      </c>
      <c r="D164" s="12" t="s">
        <v>48</v>
      </c>
      <c r="E164" s="12" t="s">
        <v>87</v>
      </c>
      <c r="F164" s="12" t="s">
        <v>98</v>
      </c>
      <c r="G164" s="52">
        <v>5</v>
      </c>
      <c r="H164" s="52" t="s">
        <v>9</v>
      </c>
      <c r="I164" s="75">
        <f>'Приложение 2 НЗ'!N155</f>
        <v>20115.186537385704</v>
      </c>
      <c r="J164" s="9"/>
      <c r="K164" s="9"/>
      <c r="L164" s="9"/>
      <c r="M164" s="9"/>
      <c r="N164" s="7">
        <f t="shared" si="3"/>
        <v>100575.93268692851</v>
      </c>
    </row>
    <row r="165" spans="1:14" ht="30" customHeight="1">
      <c r="A165" s="12" t="s">
        <v>239</v>
      </c>
      <c r="B165" s="13" t="s">
        <v>57</v>
      </c>
      <c r="C165" s="12" t="s">
        <v>148</v>
      </c>
      <c r="D165" s="12" t="s">
        <v>48</v>
      </c>
      <c r="E165" s="12" t="s">
        <v>87</v>
      </c>
      <c r="F165" s="12" t="s">
        <v>38</v>
      </c>
      <c r="G165" s="52">
        <v>2</v>
      </c>
      <c r="H165" s="52" t="s">
        <v>9</v>
      </c>
      <c r="I165" s="75">
        <f>'Приложение 2 НЗ'!N156</f>
        <v>219208.4320271156</v>
      </c>
      <c r="J165" s="9"/>
      <c r="K165" s="9"/>
      <c r="L165" s="9"/>
      <c r="M165" s="9"/>
      <c r="N165" s="7">
        <f t="shared" si="3"/>
        <v>438416.8640542312</v>
      </c>
    </row>
    <row r="166" spans="1:14" ht="30" customHeight="1">
      <c r="A166" s="12" t="s">
        <v>239</v>
      </c>
      <c r="B166" s="13" t="s">
        <v>51</v>
      </c>
      <c r="C166" s="12" t="s">
        <v>148</v>
      </c>
      <c r="D166" s="12" t="s">
        <v>48</v>
      </c>
      <c r="E166" s="12" t="s">
        <v>87</v>
      </c>
      <c r="F166" s="12" t="s">
        <v>39</v>
      </c>
      <c r="G166" s="52">
        <v>2</v>
      </c>
      <c r="H166" s="52" t="s">
        <v>9</v>
      </c>
      <c r="I166" s="75">
        <f>'Приложение 2 НЗ'!N157</f>
        <v>345844.1105144807</v>
      </c>
      <c r="J166" s="9"/>
      <c r="K166" s="9"/>
      <c r="L166" s="9"/>
      <c r="M166" s="9"/>
      <c r="N166" s="7">
        <f t="shared" si="3"/>
        <v>691688.2210289614</v>
      </c>
    </row>
    <row r="167" spans="1:14" ht="30" customHeight="1">
      <c r="A167" s="12" t="s">
        <v>239</v>
      </c>
      <c r="B167" s="13" t="s">
        <v>204</v>
      </c>
      <c r="C167" s="12" t="s">
        <v>148</v>
      </c>
      <c r="D167" s="12" t="s">
        <v>48</v>
      </c>
      <c r="E167" s="12" t="s">
        <v>89</v>
      </c>
      <c r="F167" s="12" t="s">
        <v>98</v>
      </c>
      <c r="G167" s="45">
        <v>4</v>
      </c>
      <c r="H167" s="52" t="s">
        <v>9</v>
      </c>
      <c r="I167" s="75">
        <f>'Приложение 2 НЗ'!N158</f>
        <v>55963.77106457572</v>
      </c>
      <c r="J167" s="9"/>
      <c r="K167" s="9"/>
      <c r="L167" s="9"/>
      <c r="M167" s="9"/>
      <c r="N167" s="7">
        <f t="shared" si="3"/>
        <v>223855.08425830287</v>
      </c>
    </row>
    <row r="168" spans="1:14" ht="30" customHeight="1">
      <c r="A168" s="12" t="s">
        <v>239</v>
      </c>
      <c r="B168" s="13" t="s">
        <v>204</v>
      </c>
      <c r="C168" s="12" t="s">
        <v>148</v>
      </c>
      <c r="D168" s="12" t="s">
        <v>48</v>
      </c>
      <c r="E168" s="12" t="s">
        <v>89</v>
      </c>
      <c r="F168" s="12" t="s">
        <v>98</v>
      </c>
      <c r="G168" s="45">
        <v>2</v>
      </c>
      <c r="H168" s="52" t="s">
        <v>9</v>
      </c>
      <c r="I168" s="75">
        <f>'Приложение 2 НЗ'!N159</f>
        <v>25376.266825855702</v>
      </c>
      <c r="J168" s="9"/>
      <c r="K168" s="9"/>
      <c r="L168" s="9"/>
      <c r="M168" s="9"/>
      <c r="N168" s="7">
        <f t="shared" si="3"/>
        <v>50752.533651711405</v>
      </c>
    </row>
    <row r="169" spans="1:14" ht="15">
      <c r="A169" s="12"/>
      <c r="B169" s="13"/>
      <c r="C169" s="12"/>
      <c r="D169" s="12"/>
      <c r="E169" s="12"/>
      <c r="F169" s="12"/>
      <c r="G169" s="91">
        <f>SUM(G121:G168)</f>
        <v>312</v>
      </c>
      <c r="H169" s="53" t="s">
        <v>9</v>
      </c>
      <c r="I169" s="34"/>
      <c r="J169" s="34"/>
      <c r="K169" s="34"/>
      <c r="L169" s="34"/>
      <c r="M169" s="34"/>
      <c r="N169" s="80">
        <f>SUM(N121:N168)</f>
        <v>17361854.937776655</v>
      </c>
    </row>
    <row r="170" spans="1:14" ht="15">
      <c r="A170" s="12" t="s">
        <v>239</v>
      </c>
      <c r="B170" s="13"/>
      <c r="C170" s="12"/>
      <c r="D170" s="12"/>
      <c r="E170" s="12"/>
      <c r="F170" s="12"/>
      <c r="G170" s="57"/>
      <c r="H170" s="55"/>
      <c r="I170" s="29"/>
      <c r="J170" s="29"/>
      <c r="K170" s="29"/>
      <c r="L170" s="29">
        <v>86700</v>
      </c>
      <c r="M170" s="29"/>
      <c r="N170" s="81">
        <f>L170</f>
        <v>86700</v>
      </c>
    </row>
    <row r="171" spans="1:14" ht="15">
      <c r="A171" s="12" t="s">
        <v>239</v>
      </c>
      <c r="B171" s="13"/>
      <c r="C171" s="12"/>
      <c r="D171" s="12"/>
      <c r="E171" s="12"/>
      <c r="F171" s="12"/>
      <c r="G171" s="57"/>
      <c r="H171" s="55"/>
      <c r="I171" s="29"/>
      <c r="J171" s="29"/>
      <c r="K171" s="29"/>
      <c r="L171" s="29"/>
      <c r="M171" s="29">
        <v>0</v>
      </c>
      <c r="N171" s="81">
        <f>M171</f>
        <v>0</v>
      </c>
    </row>
    <row r="172" spans="1:16" ht="15">
      <c r="A172" s="10"/>
      <c r="B172" s="11"/>
      <c r="C172" s="10"/>
      <c r="D172" s="10"/>
      <c r="E172" s="10"/>
      <c r="F172" s="10"/>
      <c r="G172" s="62">
        <f>G169</f>
        <v>312</v>
      </c>
      <c r="H172" s="86"/>
      <c r="I172" s="30"/>
      <c r="J172" s="30"/>
      <c r="K172" s="30"/>
      <c r="L172" s="80">
        <f>L169+L170+L171</f>
        <v>86700</v>
      </c>
      <c r="M172" s="80">
        <f>M169+M170+M171</f>
        <v>0</v>
      </c>
      <c r="N172" s="80">
        <f>N169+N170+N171</f>
        <v>17448554.937776655</v>
      </c>
      <c r="O172" s="90"/>
      <c r="P172" s="90"/>
    </row>
    <row r="173" spans="1:14" ht="38.25" hidden="1" outlineLevel="1">
      <c r="A173" s="12" t="s">
        <v>239</v>
      </c>
      <c r="B173" s="13" t="s">
        <v>82</v>
      </c>
      <c r="C173" s="12" t="s">
        <v>188</v>
      </c>
      <c r="D173" s="12" t="s">
        <v>45</v>
      </c>
      <c r="E173" s="12" t="s">
        <v>114</v>
      </c>
      <c r="F173" s="12" t="s">
        <v>40</v>
      </c>
      <c r="G173" s="52" t="s">
        <v>9</v>
      </c>
      <c r="H173" s="83">
        <v>9</v>
      </c>
      <c r="I173" s="74"/>
      <c r="J173" s="74">
        <v>45533.33</v>
      </c>
      <c r="K173" s="34"/>
      <c r="L173" s="34"/>
      <c r="M173" s="34"/>
      <c r="N173" s="81">
        <v>409800</v>
      </c>
    </row>
    <row r="174" spans="1:14" ht="51" hidden="1" outlineLevel="1">
      <c r="A174" s="12" t="s">
        <v>239</v>
      </c>
      <c r="B174" s="13" t="s">
        <v>185</v>
      </c>
      <c r="C174" s="12" t="s">
        <v>186</v>
      </c>
      <c r="D174" s="12" t="s">
        <v>37</v>
      </c>
      <c r="E174" s="12" t="s">
        <v>115</v>
      </c>
      <c r="F174" s="12" t="s">
        <v>40</v>
      </c>
      <c r="G174" s="52" t="s">
        <v>9</v>
      </c>
      <c r="H174" s="83">
        <v>35</v>
      </c>
      <c r="I174" s="44"/>
      <c r="J174" s="44">
        <v>28440</v>
      </c>
      <c r="K174" s="29"/>
      <c r="L174" s="29"/>
      <c r="M174" s="29"/>
      <c r="N174" s="7">
        <f>H174*J174</f>
        <v>995400</v>
      </c>
    </row>
    <row r="175" spans="1:14" ht="15" hidden="1" outlineLevel="1">
      <c r="A175" s="12"/>
      <c r="B175" s="13"/>
      <c r="C175" s="12"/>
      <c r="D175" s="12"/>
      <c r="E175" s="12"/>
      <c r="F175" s="12"/>
      <c r="G175" s="57"/>
      <c r="H175" s="55"/>
      <c r="I175" s="29"/>
      <c r="J175" s="29"/>
      <c r="K175" s="29"/>
      <c r="L175" s="29"/>
      <c r="M175" s="29"/>
      <c r="N175" s="80">
        <f>SUM(N173:N174)</f>
        <v>1405200</v>
      </c>
    </row>
    <row r="176" spans="1:14" ht="15" hidden="1" outlineLevel="1">
      <c r="A176" s="10"/>
      <c r="B176" s="11"/>
      <c r="C176" s="10"/>
      <c r="D176" s="10"/>
      <c r="E176" s="10"/>
      <c r="F176" s="10"/>
      <c r="G176" s="58"/>
      <c r="H176" s="56"/>
      <c r="I176" s="30"/>
      <c r="J176" s="30"/>
      <c r="K176" s="30"/>
      <c r="L176" s="30"/>
      <c r="M176" s="30"/>
      <c r="N176" s="80">
        <f>N169+N175+N170+N171</f>
        <v>18853754.937776655</v>
      </c>
    </row>
    <row r="177" spans="1:14" ht="53.25" customHeight="1" hidden="1" outlineLevel="1" collapsed="1">
      <c r="A177" s="12" t="s">
        <v>248</v>
      </c>
      <c r="B177" s="13" t="s">
        <v>78</v>
      </c>
      <c r="C177" s="12" t="s">
        <v>183</v>
      </c>
      <c r="D177" s="12" t="s">
        <v>67</v>
      </c>
      <c r="E177" s="12" t="s">
        <v>114</v>
      </c>
      <c r="F177" s="12" t="s">
        <v>40</v>
      </c>
      <c r="G177" s="52" t="s">
        <v>9</v>
      </c>
      <c r="H177" s="83">
        <v>4</v>
      </c>
      <c r="I177" s="44"/>
      <c r="J177" s="44">
        <v>118750</v>
      </c>
      <c r="K177" s="29"/>
      <c r="L177" s="29"/>
      <c r="M177" s="29"/>
      <c r="N177" s="82">
        <v>475000</v>
      </c>
    </row>
    <row r="178" spans="1:14" ht="38.25" hidden="1" outlineLevel="1">
      <c r="A178" s="12" t="s">
        <v>237</v>
      </c>
      <c r="B178" s="13" t="s">
        <v>117</v>
      </c>
      <c r="C178" s="12" t="s">
        <v>118</v>
      </c>
      <c r="D178" s="12" t="s">
        <v>7</v>
      </c>
      <c r="E178" s="12" t="s">
        <v>40</v>
      </c>
      <c r="F178" s="12" t="s">
        <v>40</v>
      </c>
      <c r="G178" s="52" t="s">
        <v>9</v>
      </c>
      <c r="H178" s="83">
        <v>111</v>
      </c>
      <c r="I178" s="44"/>
      <c r="J178" s="44">
        <v>226374.77</v>
      </c>
      <c r="K178" s="29"/>
      <c r="L178" s="29"/>
      <c r="M178" s="29"/>
      <c r="N178" s="82">
        <v>25127600</v>
      </c>
    </row>
    <row r="179" spans="1:14" ht="63.75" hidden="1" outlineLevel="1">
      <c r="A179" s="12" t="s">
        <v>237</v>
      </c>
      <c r="B179" s="20" t="s">
        <v>244</v>
      </c>
      <c r="C179" s="20" t="s">
        <v>245</v>
      </c>
      <c r="D179" s="19" t="s">
        <v>246</v>
      </c>
      <c r="E179" s="12"/>
      <c r="F179" s="12" t="s">
        <v>40</v>
      </c>
      <c r="G179" s="52" t="s">
        <v>9</v>
      </c>
      <c r="H179" s="52"/>
      <c r="I179" s="29"/>
      <c r="J179" s="29"/>
      <c r="K179" s="29"/>
      <c r="L179" s="29"/>
      <c r="M179" s="29"/>
      <c r="N179" s="82">
        <v>5108000</v>
      </c>
    </row>
    <row r="180" spans="1:14" ht="42" customHeight="1" hidden="1" outlineLevel="1">
      <c r="A180" s="12" t="s">
        <v>237</v>
      </c>
      <c r="B180" s="13" t="s">
        <v>264</v>
      </c>
      <c r="C180" s="12" t="s">
        <v>143</v>
      </c>
      <c r="D180" s="12" t="s">
        <v>144</v>
      </c>
      <c r="E180" s="12" t="s">
        <v>251</v>
      </c>
      <c r="F180" s="12" t="s">
        <v>40</v>
      </c>
      <c r="G180" s="52" t="s">
        <v>9</v>
      </c>
      <c r="H180" s="52"/>
      <c r="I180" s="29"/>
      <c r="J180" s="29"/>
      <c r="K180" s="29"/>
      <c r="L180" s="29"/>
      <c r="M180" s="29"/>
      <c r="N180" s="82">
        <v>14746100</v>
      </c>
    </row>
    <row r="181" spans="1:14" ht="42" customHeight="1" hidden="1" outlineLevel="1">
      <c r="A181" s="12" t="s">
        <v>237</v>
      </c>
      <c r="B181" s="13" t="s">
        <v>142</v>
      </c>
      <c r="C181" s="12" t="s">
        <v>143</v>
      </c>
      <c r="D181" s="12" t="s">
        <v>144</v>
      </c>
      <c r="E181" s="12" t="s">
        <v>145</v>
      </c>
      <c r="F181" s="12" t="s">
        <v>40</v>
      </c>
      <c r="G181" s="52" t="s">
        <v>9</v>
      </c>
      <c r="H181" s="52"/>
      <c r="I181" s="29"/>
      <c r="J181" s="29"/>
      <c r="K181" s="29"/>
      <c r="L181" s="29"/>
      <c r="M181" s="29"/>
      <c r="N181" s="82"/>
    </row>
    <row r="182" spans="1:14" ht="42" customHeight="1" hidden="1" outlineLevel="1">
      <c r="A182" s="12" t="s">
        <v>237</v>
      </c>
      <c r="B182" s="13" t="s">
        <v>184</v>
      </c>
      <c r="C182" s="12" t="s">
        <v>143</v>
      </c>
      <c r="D182" s="12" t="s">
        <v>144</v>
      </c>
      <c r="E182" s="12" t="s">
        <v>115</v>
      </c>
      <c r="F182" s="12" t="s">
        <v>40</v>
      </c>
      <c r="G182" s="52" t="s">
        <v>9</v>
      </c>
      <c r="H182" s="52"/>
      <c r="I182" s="29"/>
      <c r="J182" s="29"/>
      <c r="K182" s="29"/>
      <c r="L182" s="29"/>
      <c r="M182" s="29"/>
      <c r="N182" s="82"/>
    </row>
    <row r="183" spans="1:14" ht="42" customHeight="1" hidden="1" outlineLevel="1">
      <c r="A183" s="12" t="s">
        <v>237</v>
      </c>
      <c r="B183" s="13" t="s">
        <v>212</v>
      </c>
      <c r="C183" s="12" t="s">
        <v>143</v>
      </c>
      <c r="D183" s="12" t="s">
        <v>144</v>
      </c>
      <c r="E183" s="12" t="s">
        <v>114</v>
      </c>
      <c r="F183" s="12" t="s">
        <v>40</v>
      </c>
      <c r="G183" s="52" t="s">
        <v>9</v>
      </c>
      <c r="H183" s="52"/>
      <c r="I183" s="29"/>
      <c r="J183" s="29"/>
      <c r="K183" s="29"/>
      <c r="L183" s="29"/>
      <c r="M183" s="29"/>
      <c r="N183" s="82"/>
    </row>
    <row r="184" spans="1:14" ht="15" hidden="1" outlineLevel="1">
      <c r="A184" s="10"/>
      <c r="B184" s="11"/>
      <c r="C184" s="10"/>
      <c r="D184" s="10"/>
      <c r="E184" s="10"/>
      <c r="F184" s="10"/>
      <c r="G184" s="58"/>
      <c r="H184" s="56"/>
      <c r="I184" s="30"/>
      <c r="J184" s="30"/>
      <c r="K184" s="30"/>
      <c r="L184" s="30"/>
      <c r="M184" s="30"/>
      <c r="N184" s="80">
        <f>SUM(N177:N183)</f>
        <v>45456700</v>
      </c>
    </row>
    <row r="185" spans="1:14" ht="42" customHeight="1" hidden="1" outlineLevel="1">
      <c r="A185" s="12" t="s">
        <v>249</v>
      </c>
      <c r="B185" s="13" t="s">
        <v>82</v>
      </c>
      <c r="C185" s="12" t="s">
        <v>188</v>
      </c>
      <c r="D185" s="12" t="s">
        <v>45</v>
      </c>
      <c r="E185" s="12" t="s">
        <v>114</v>
      </c>
      <c r="F185" s="12" t="s">
        <v>40</v>
      </c>
      <c r="G185" s="52" t="s">
        <v>9</v>
      </c>
      <c r="H185" s="52">
        <v>1</v>
      </c>
      <c r="I185" s="29"/>
      <c r="J185" s="29">
        <v>110000</v>
      </c>
      <c r="K185" s="29"/>
      <c r="L185" s="29"/>
      <c r="M185" s="29"/>
      <c r="N185" s="82">
        <v>110000</v>
      </c>
    </row>
    <row r="186" spans="1:14" ht="54.75" customHeight="1" hidden="1" outlineLevel="1">
      <c r="A186" s="12" t="s">
        <v>249</v>
      </c>
      <c r="B186" s="13" t="s">
        <v>78</v>
      </c>
      <c r="C186" s="12" t="s">
        <v>183</v>
      </c>
      <c r="D186" s="12" t="s">
        <v>67</v>
      </c>
      <c r="E186" s="12" t="s">
        <v>114</v>
      </c>
      <c r="F186" s="12" t="s">
        <v>40</v>
      </c>
      <c r="G186" s="52" t="s">
        <v>9</v>
      </c>
      <c r="H186" s="52">
        <v>2</v>
      </c>
      <c r="I186" s="29"/>
      <c r="J186" s="29">
        <v>40000</v>
      </c>
      <c r="K186" s="29"/>
      <c r="L186" s="29"/>
      <c r="M186" s="29"/>
      <c r="N186" s="82">
        <v>80000</v>
      </c>
    </row>
    <row r="187" spans="1:14" ht="42" customHeight="1" hidden="1" outlineLevel="1">
      <c r="A187" s="12" t="s">
        <v>250</v>
      </c>
      <c r="B187" s="13" t="s">
        <v>80</v>
      </c>
      <c r="C187" s="12" t="s">
        <v>218</v>
      </c>
      <c r="D187" s="12" t="s">
        <v>8</v>
      </c>
      <c r="E187" s="12" t="s">
        <v>111</v>
      </c>
      <c r="F187" s="12" t="s">
        <v>40</v>
      </c>
      <c r="G187" s="52" t="s">
        <v>9</v>
      </c>
      <c r="H187" s="52"/>
      <c r="I187" s="29"/>
      <c r="J187" s="29"/>
      <c r="K187" s="29"/>
      <c r="L187" s="29"/>
      <c r="M187" s="29"/>
      <c r="N187" s="82">
        <v>5661500</v>
      </c>
    </row>
    <row r="188" spans="1:14" ht="15" hidden="1" outlineLevel="1">
      <c r="A188" s="10"/>
      <c r="B188" s="11"/>
      <c r="C188" s="10"/>
      <c r="D188" s="10"/>
      <c r="E188" s="10"/>
      <c r="F188" s="10"/>
      <c r="G188" s="56"/>
      <c r="H188" s="58"/>
      <c r="I188" s="30"/>
      <c r="J188" s="30"/>
      <c r="K188" s="30"/>
      <c r="L188" s="30"/>
      <c r="M188" s="30"/>
      <c r="N188" s="80">
        <f>SUM(N185:N187)</f>
        <v>5851500</v>
      </c>
    </row>
    <row r="189" spans="1:14" ht="63.75" hidden="1" outlineLevel="1">
      <c r="A189" s="12" t="s">
        <v>238</v>
      </c>
      <c r="B189" s="13" t="s">
        <v>79</v>
      </c>
      <c r="C189" s="12" t="s">
        <v>183</v>
      </c>
      <c r="D189" s="12" t="s">
        <v>67</v>
      </c>
      <c r="E189" s="12" t="s">
        <v>115</v>
      </c>
      <c r="F189" s="12" t="s">
        <v>40</v>
      </c>
      <c r="G189" s="52" t="s">
        <v>9</v>
      </c>
      <c r="H189" s="73">
        <v>3</v>
      </c>
      <c r="I189" s="44"/>
      <c r="J189" s="44">
        <v>1183333.33</v>
      </c>
      <c r="K189" s="29"/>
      <c r="L189" s="29"/>
      <c r="M189" s="29"/>
      <c r="N189" s="82">
        <v>3550000</v>
      </c>
    </row>
    <row r="190" spans="1:14" ht="63.75" hidden="1" outlineLevel="1">
      <c r="A190" s="12" t="s">
        <v>238</v>
      </c>
      <c r="B190" s="13" t="s">
        <v>78</v>
      </c>
      <c r="C190" s="12" t="s">
        <v>183</v>
      </c>
      <c r="D190" s="12" t="s">
        <v>67</v>
      </c>
      <c r="E190" s="12" t="s">
        <v>114</v>
      </c>
      <c r="F190" s="12" t="s">
        <v>40</v>
      </c>
      <c r="G190" s="52" t="s">
        <v>9</v>
      </c>
      <c r="H190" s="73">
        <v>4</v>
      </c>
      <c r="I190" s="44"/>
      <c r="J190" s="44">
        <v>172050</v>
      </c>
      <c r="K190" s="29"/>
      <c r="L190" s="29"/>
      <c r="M190" s="29"/>
      <c r="N190" s="82">
        <v>688200</v>
      </c>
    </row>
    <row r="191" spans="1:14" ht="38.25" hidden="1" outlineLevel="1">
      <c r="A191" s="12" t="s">
        <v>238</v>
      </c>
      <c r="B191" s="13" t="s">
        <v>120</v>
      </c>
      <c r="C191" s="12" t="s">
        <v>121</v>
      </c>
      <c r="D191" s="12" t="s">
        <v>122</v>
      </c>
      <c r="E191" s="12" t="s">
        <v>40</v>
      </c>
      <c r="F191" s="12" t="s">
        <v>40</v>
      </c>
      <c r="G191" s="52" t="s">
        <v>9</v>
      </c>
      <c r="H191" s="45"/>
      <c r="I191" s="29"/>
      <c r="J191" s="29"/>
      <c r="K191" s="29"/>
      <c r="L191" s="29"/>
      <c r="M191" s="29"/>
      <c r="N191" s="82">
        <v>6501800</v>
      </c>
    </row>
    <row r="192" spans="1:14" ht="127.5" hidden="1" outlineLevel="1">
      <c r="A192" s="12" t="s">
        <v>238</v>
      </c>
      <c r="B192" s="13" t="s">
        <v>243</v>
      </c>
      <c r="C192" s="12" t="s">
        <v>128</v>
      </c>
      <c r="D192" s="12" t="s">
        <v>129</v>
      </c>
      <c r="E192" s="12" t="s">
        <v>40</v>
      </c>
      <c r="F192" s="12" t="s">
        <v>40</v>
      </c>
      <c r="G192" s="52" t="s">
        <v>9</v>
      </c>
      <c r="H192" s="73">
        <v>3</v>
      </c>
      <c r="I192" s="44"/>
      <c r="J192" s="44">
        <v>550000</v>
      </c>
      <c r="K192" s="29"/>
      <c r="L192" s="29"/>
      <c r="M192" s="29"/>
      <c r="N192" s="82">
        <v>1650000</v>
      </c>
    </row>
    <row r="193" spans="1:14" ht="15" hidden="1" outlineLevel="1">
      <c r="A193" s="60"/>
      <c r="B193" s="60"/>
      <c r="C193" s="59"/>
      <c r="D193" s="59"/>
      <c r="E193" s="59"/>
      <c r="F193" s="59"/>
      <c r="G193" s="61">
        <f>G75+G93+G111+G169</f>
        <v>4151</v>
      </c>
      <c r="H193" s="62"/>
      <c r="I193" s="30"/>
      <c r="J193" s="30"/>
      <c r="K193" s="30"/>
      <c r="L193" s="30"/>
      <c r="M193" s="30"/>
      <c r="N193" s="80">
        <f>SUM(N189:N192)</f>
        <v>12390000</v>
      </c>
    </row>
    <row r="194" spans="1:14" ht="15" hidden="1" outlineLevel="1" collapsed="1">
      <c r="A194" s="60" t="s">
        <v>253</v>
      </c>
      <c r="B194" s="60"/>
      <c r="C194" s="59"/>
      <c r="D194" s="59"/>
      <c r="E194" s="59"/>
      <c r="F194" s="59"/>
      <c r="G194" s="61"/>
      <c r="H194" s="62"/>
      <c r="I194" s="30"/>
      <c r="J194" s="30"/>
      <c r="K194" s="30"/>
      <c r="L194" s="30"/>
      <c r="M194" s="30"/>
      <c r="N194" s="80">
        <f>N85+N102+N120+N176+N184+N188+N193</f>
        <v>224369603.88848415</v>
      </c>
    </row>
    <row r="195" spans="1:14" ht="15" collapsed="1">
      <c r="A195" s="17" t="s">
        <v>259</v>
      </c>
      <c r="B195" s="18"/>
      <c r="C195" s="17"/>
      <c r="D195" s="17"/>
      <c r="E195" s="17"/>
      <c r="F195" s="17"/>
      <c r="G195" s="97">
        <f>G75+G93+G111+G169</f>
        <v>4151</v>
      </c>
      <c r="H195" s="91"/>
      <c r="I195" s="34"/>
      <c r="J195" s="34"/>
      <c r="K195" s="34"/>
      <c r="L195" s="81">
        <f>L75+L93+L111+L169</f>
        <v>0</v>
      </c>
      <c r="M195" s="81">
        <f>M75+M93+M111+M169</f>
        <v>0</v>
      </c>
      <c r="N195" s="81">
        <f>N75+N93+N111+N169</f>
        <v>143818163.12181932</v>
      </c>
    </row>
    <row r="196" spans="1:14" ht="15">
      <c r="A196" s="92" t="s">
        <v>274</v>
      </c>
      <c r="B196" s="93"/>
      <c r="C196" s="92"/>
      <c r="D196" s="92"/>
      <c r="E196" s="92"/>
      <c r="F196" s="92"/>
      <c r="G196" s="94">
        <f>G78+G96+G114+G172</f>
        <v>4151</v>
      </c>
      <c r="H196" s="58"/>
      <c r="I196" s="95"/>
      <c r="J196" s="95"/>
      <c r="K196" s="95"/>
      <c r="L196" s="96">
        <f>L78+L96+L114+L172</f>
        <v>2624700</v>
      </c>
      <c r="M196" s="96">
        <f>M78+M96+M114+M172</f>
        <v>0</v>
      </c>
      <c r="N196" s="96">
        <f>N78+N96+N114+N172</f>
        <v>146442863.12181932</v>
      </c>
    </row>
    <row r="197" spans="1:14" ht="15" hidden="1" outlineLevel="2">
      <c r="A197" s="36" t="s">
        <v>260</v>
      </c>
      <c r="B197" s="36"/>
      <c r="C197" s="36"/>
      <c r="D197" s="36"/>
      <c r="E197" s="36"/>
      <c r="F197" s="36"/>
      <c r="G197" s="36"/>
      <c r="H197" s="36"/>
      <c r="I197" s="79"/>
      <c r="J197" s="79"/>
      <c r="K197" s="79"/>
      <c r="L197" s="79"/>
      <c r="M197" s="79"/>
      <c r="N197" s="82">
        <f>N194-N196</f>
        <v>77926740.76666483</v>
      </c>
    </row>
    <row r="198" ht="15" collapsed="1"/>
  </sheetData>
  <sheetProtection/>
  <mergeCells count="1">
    <mergeCell ref="A2:N2"/>
  </mergeCells>
  <printOptions/>
  <pageMargins left="0.5118110236220472" right="0.1968503937007874" top="0.35433070866141736" bottom="0.3937007874015748" header="0.11811023622047245" footer="0.11811023622047245"/>
  <pageSetup fitToHeight="32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Artyom</cp:lastModifiedBy>
  <cp:lastPrinted>2016-12-30T07:16:45Z</cp:lastPrinted>
  <dcterms:created xsi:type="dcterms:W3CDTF">2015-07-24T12:06:40Z</dcterms:created>
  <dcterms:modified xsi:type="dcterms:W3CDTF">2017-05-17T10:35:57Z</dcterms:modified>
  <cp:category/>
  <cp:version/>
  <cp:contentType/>
  <cp:contentStatus/>
</cp:coreProperties>
</file>